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RUCAMARAS 2023\Reporte Regional 2023\Marzo\"/>
    </mc:Choice>
  </mc:AlternateContent>
  <bookViews>
    <workbookView xWindow="0" yWindow="0" windowWidth="20490" windowHeight="7755" tabRatio="784" activeTab="1"/>
  </bookViews>
  <sheets>
    <sheet name="Perucámaras" sheetId="11" r:id="rId1"/>
    <sheet name="CENTRO" sheetId="12" r:id="rId2"/>
    <sheet name="Áncash" sheetId="13" r:id="rId3"/>
    <sheet name="Apurímac" sheetId="19" r:id="rId4"/>
    <sheet name="Ayacucho" sheetId="20" r:id="rId5"/>
    <sheet name="Huancavelica" sheetId="21" r:id="rId6"/>
    <sheet name="Huánuco" sheetId="22" r:id="rId7"/>
    <sheet name="Ica" sheetId="23" r:id="rId8"/>
    <sheet name="Junín" sheetId="25" r:id="rId9"/>
    <sheet name="Pasco" sheetId="26" r:id="rId10"/>
    <sheet name="Hoja1" sheetId="24" state="hidden" r:id="rId11"/>
    <sheet name="Sheet1" sheetId="10" state="hidden" r:id="rId12"/>
  </sheets>
  <calcPr calcId="191028"/>
  <pivotCaches>
    <pivotCache cacheId="1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2" l="1"/>
  <c r="C63" i="12" l="1"/>
  <c r="E63" i="12" s="1"/>
  <c r="C64" i="12"/>
  <c r="E64" i="12" s="1"/>
  <c r="C31" i="12"/>
  <c r="C30" i="12"/>
  <c r="D37" i="26"/>
  <c r="E37" i="26" s="1"/>
  <c r="D36" i="26"/>
  <c r="E36" i="26" s="1"/>
  <c r="D35" i="26"/>
  <c r="E35" i="26" s="1"/>
  <c r="D34" i="26"/>
  <c r="E34" i="26" s="1"/>
  <c r="D33" i="26"/>
  <c r="E33" i="26" s="1"/>
  <c r="D32" i="26"/>
  <c r="E32" i="26" s="1"/>
  <c r="D31" i="26"/>
  <c r="E31" i="26" s="1"/>
  <c r="D30" i="26"/>
  <c r="E30" i="26" s="1"/>
  <c r="D29" i="26"/>
  <c r="E29" i="26" s="1"/>
  <c r="D28" i="26"/>
  <c r="E28" i="26" s="1"/>
  <c r="D27" i="26"/>
  <c r="E27" i="26" s="1"/>
  <c r="D26" i="26"/>
  <c r="E26" i="26" s="1"/>
  <c r="D25" i="26"/>
  <c r="E25" i="26" s="1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37" i="25"/>
  <c r="E37" i="25" s="1"/>
  <c r="D36" i="25"/>
  <c r="E36" i="25" s="1"/>
  <c r="D35" i="25"/>
  <c r="E35" i="25" s="1"/>
  <c r="D34" i="25"/>
  <c r="E34" i="25" s="1"/>
  <c r="D33" i="25"/>
  <c r="E33" i="25" s="1"/>
  <c r="D32" i="25"/>
  <c r="E32" i="25" s="1"/>
  <c r="D31" i="25"/>
  <c r="E31" i="25" s="1"/>
  <c r="D30" i="25"/>
  <c r="E30" i="25" s="1"/>
  <c r="D29" i="25"/>
  <c r="E29" i="25" s="1"/>
  <c r="D28" i="25"/>
  <c r="E28" i="25" s="1"/>
  <c r="D27" i="25"/>
  <c r="E27" i="25" s="1"/>
  <c r="D26" i="25"/>
  <c r="E26" i="25" s="1"/>
  <c r="D25" i="25"/>
  <c r="E25" i="25" s="1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26" i="19" l="1"/>
  <c r="D27" i="19"/>
  <c r="D28" i="19"/>
  <c r="D29" i="19"/>
  <c r="D30" i="19"/>
  <c r="D31" i="19"/>
  <c r="D32" i="19"/>
  <c r="D33" i="19"/>
  <c r="D34" i="19"/>
  <c r="D35" i="19"/>
  <c r="D36" i="19"/>
  <c r="D37" i="19"/>
  <c r="D26" i="20"/>
  <c r="D27" i="20"/>
  <c r="D28" i="20"/>
  <c r="D29" i="20"/>
  <c r="D30" i="20"/>
  <c r="D31" i="20"/>
  <c r="D32" i="20"/>
  <c r="D33" i="20"/>
  <c r="D34" i="20"/>
  <c r="D35" i="20"/>
  <c r="D36" i="20"/>
  <c r="D37" i="20"/>
  <c r="D26" i="21"/>
  <c r="D27" i="21"/>
  <c r="D28" i="21"/>
  <c r="D29" i="21"/>
  <c r="D30" i="21"/>
  <c r="D31" i="21"/>
  <c r="D32" i="21"/>
  <c r="D33" i="21"/>
  <c r="D34" i="21"/>
  <c r="D35" i="21"/>
  <c r="D36" i="21"/>
  <c r="D37" i="21"/>
  <c r="D26" i="22"/>
  <c r="D27" i="22"/>
  <c r="D28" i="22"/>
  <c r="D29" i="22"/>
  <c r="D30" i="22"/>
  <c r="D31" i="22"/>
  <c r="D32" i="22"/>
  <c r="D33" i="22"/>
  <c r="D34" i="22"/>
  <c r="D35" i="22"/>
  <c r="D36" i="22"/>
  <c r="D37" i="22"/>
  <c r="D26" i="23"/>
  <c r="D27" i="23"/>
  <c r="D28" i="23"/>
  <c r="D29" i="23"/>
  <c r="D30" i="23"/>
  <c r="D31" i="23"/>
  <c r="D32" i="23"/>
  <c r="D33" i="23"/>
  <c r="D34" i="23"/>
  <c r="D35" i="23"/>
  <c r="D36" i="23"/>
  <c r="D37" i="23"/>
  <c r="D26" i="24"/>
  <c r="D27" i="24"/>
  <c r="D28" i="24"/>
  <c r="D29" i="24"/>
  <c r="D30" i="24"/>
  <c r="D31" i="24"/>
  <c r="D32" i="24"/>
  <c r="D33" i="24"/>
  <c r="D34" i="24"/>
  <c r="D35" i="24"/>
  <c r="D36" i="24"/>
  <c r="D37" i="24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 s="1"/>
  <c r="D25" i="19"/>
  <c r="D25" i="20"/>
  <c r="D25" i="21"/>
  <c r="D25" i="22"/>
  <c r="D25" i="23"/>
  <c r="D25" i="24"/>
  <c r="D25" i="13"/>
  <c r="E40" i="12"/>
  <c r="E41" i="12"/>
  <c r="E42" i="12"/>
  <c r="E43" i="12"/>
  <c r="E44" i="12"/>
  <c r="E45" i="12"/>
  <c r="E46" i="12"/>
  <c r="E47" i="12"/>
  <c r="E48" i="12"/>
  <c r="E49" i="12"/>
  <c r="E50" i="12"/>
  <c r="E51" i="12"/>
  <c r="E39" i="12"/>
  <c r="C29" i="12"/>
  <c r="E25" i="19" l="1"/>
  <c r="E25" i="20"/>
  <c r="E25" i="21"/>
  <c r="E25" i="22"/>
  <c r="E25" i="23"/>
  <c r="E25" i="13"/>
  <c r="C62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39" i="12"/>
  <c r="D7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E37" i="20"/>
  <c r="E37" i="21"/>
  <c r="E37" i="22"/>
  <c r="E37" i="23"/>
  <c r="E36" i="19"/>
  <c r="E36" i="22"/>
  <c r="E36" i="23"/>
  <c r="E36" i="13"/>
  <c r="E26" i="19"/>
  <c r="E27" i="19"/>
  <c r="E28" i="19"/>
  <c r="E31" i="19"/>
  <c r="E32" i="19"/>
  <c r="E33" i="19"/>
  <c r="E34" i="19"/>
  <c r="E35" i="19"/>
  <c r="E26" i="20"/>
  <c r="E29" i="20"/>
  <c r="E30" i="20"/>
  <c r="E31" i="20"/>
  <c r="E32" i="20"/>
  <c r="E34" i="20"/>
  <c r="E27" i="21"/>
  <c r="E28" i="21"/>
  <c r="E29" i="21"/>
  <c r="E30" i="21"/>
  <c r="E31" i="21"/>
  <c r="E34" i="21"/>
  <c r="E35" i="21"/>
  <c r="E26" i="22"/>
  <c r="E27" i="22"/>
  <c r="E28" i="22"/>
  <c r="E29" i="22"/>
  <c r="E30" i="22"/>
  <c r="E32" i="22"/>
  <c r="E34" i="22"/>
  <c r="E35" i="22"/>
  <c r="E26" i="23"/>
  <c r="E27" i="23"/>
  <c r="E28" i="23"/>
  <c r="E30" i="23"/>
  <c r="E31" i="23"/>
  <c r="E32" i="23"/>
  <c r="E33" i="23"/>
  <c r="E34" i="23"/>
  <c r="E35" i="23"/>
  <c r="E26" i="13"/>
  <c r="E29" i="13"/>
  <c r="E30" i="13"/>
  <c r="E31" i="13"/>
  <c r="E32" i="13"/>
  <c r="E33" i="13"/>
  <c r="E34" i="13"/>
  <c r="H39" i="12"/>
  <c r="G39" i="12"/>
  <c r="C28" i="12"/>
  <c r="C61" i="12" s="1"/>
  <c r="C27" i="12"/>
  <c r="C60" i="12" s="1"/>
  <c r="C26" i="12"/>
  <c r="C59" i="12" s="1"/>
  <c r="C25" i="12"/>
  <c r="C58" i="12" s="1"/>
  <c r="C24" i="12"/>
  <c r="E2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E33" i="22"/>
  <c r="E31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E36" i="21"/>
  <c r="E33" i="21"/>
  <c r="E32" i="21"/>
  <c r="E26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E36" i="20"/>
  <c r="E35" i="20"/>
  <c r="E33" i="20"/>
  <c r="E28" i="20"/>
  <c r="E27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E37" i="19"/>
  <c r="E30" i="19"/>
  <c r="E2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7" i="13"/>
  <c r="D8" i="13"/>
  <c r="D9" i="13"/>
  <c r="D10" i="13"/>
  <c r="D11" i="13"/>
  <c r="D12" i="13"/>
  <c r="D13" i="13"/>
  <c r="D14" i="13"/>
  <c r="D15" i="13"/>
  <c r="D16" i="13"/>
  <c r="D17" i="13"/>
  <c r="D18" i="13"/>
  <c r="D6" i="13"/>
  <c r="E37" i="13"/>
  <c r="E35" i="13"/>
  <c r="E28" i="13"/>
  <c r="E27" i="13"/>
  <c r="C57" i="12" l="1"/>
  <c r="C32" i="12"/>
  <c r="D32" i="12" s="1"/>
  <c r="D8" i="12"/>
  <c r="D14" i="12"/>
  <c r="D13" i="12"/>
  <c r="D12" i="12"/>
  <c r="D6" i="12"/>
  <c r="D18" i="12"/>
  <c r="D10" i="12"/>
  <c r="D11" i="12"/>
  <c r="D17" i="12"/>
  <c r="D9" i="12"/>
  <c r="D16" i="12"/>
  <c r="D15" i="12"/>
  <c r="D64" i="12" l="1"/>
  <c r="D63" i="12"/>
  <c r="D31" i="12"/>
  <c r="D30" i="12"/>
  <c r="D65" i="12"/>
  <c r="E65" i="12"/>
  <c r="D61" i="12"/>
  <c r="D58" i="12"/>
  <c r="D59" i="12"/>
  <c r="D60" i="12"/>
  <c r="D62" i="12"/>
  <c r="D57" i="12"/>
  <c r="D26" i="12"/>
  <c r="D25" i="12"/>
  <c r="D24" i="12"/>
  <c r="D28" i="12"/>
  <c r="D29" i="12"/>
  <c r="D27" i="12"/>
  <c r="E58" i="12" l="1"/>
  <c r="E57" i="12" l="1"/>
  <c r="E62" i="12"/>
  <c r="E60" i="12"/>
  <c r="E61" i="12"/>
  <c r="E59" i="12"/>
</calcChain>
</file>

<file path=xl/sharedStrings.xml><?xml version="1.0" encoding="utf-8"?>
<sst xmlns="http://schemas.openxmlformats.org/spreadsheetml/2006/main" count="514" uniqueCount="76">
  <si>
    <t>Información Ampliada del Reporte Regional</t>
  </si>
  <si>
    <t>AGROPECUARIO</t>
  </si>
  <si>
    <t>COMERCIO</t>
  </si>
  <si>
    <t>CONSTRUCCION</t>
  </si>
  <si>
    <t>MANUFACTURA</t>
  </si>
  <si>
    <t>MINERIA E HIDROCARBUROS</t>
  </si>
  <si>
    <t>PESCA</t>
  </si>
  <si>
    <t>OTROS SERVICIOS</t>
  </si>
  <si>
    <t>sector</t>
  </si>
  <si>
    <t>contri</t>
  </si>
  <si>
    <t>Row Labels</t>
  </si>
  <si>
    <t>Sum of contri</t>
  </si>
  <si>
    <t>Grand Total</t>
  </si>
  <si>
    <t>Alojamiento y Restaurantes</t>
  </si>
  <si>
    <t>Pesca y Acuicultura</t>
  </si>
  <si>
    <t>Electricidad, Gas y Agua</t>
  </si>
  <si>
    <t>Transporte, Almacen., Correo y Mensajería</t>
  </si>
  <si>
    <t>Telecom. y Otros Serv. de Información</t>
  </si>
  <si>
    <t>Agricultura, Ganadería, Caza y Silvicultura</t>
  </si>
  <si>
    <t>Administración Pública y Defensa</t>
  </si>
  <si>
    <t>Comercio</t>
  </si>
  <si>
    <t>Construcción</t>
  </si>
  <si>
    <t>Manufactura</t>
  </si>
  <si>
    <t>Otros Servicios</t>
  </si>
  <si>
    <t>Extracción de Petróleo, Gas y Minerales</t>
  </si>
  <si>
    <t xml:space="preserve">Valor Agregado Bruto </t>
  </si>
  <si>
    <t>Sector</t>
  </si>
  <si>
    <t>VAB 2022</t>
  </si>
  <si>
    <t>Regiones</t>
  </si>
  <si>
    <t>Aporte al PBI Nacional</t>
  </si>
  <si>
    <t>VAB NACIONAL 2022</t>
  </si>
  <si>
    <t>Ranking de Principales Sectores, 2022</t>
  </si>
  <si>
    <t xml:space="preserve">Otros servicios </t>
  </si>
  <si>
    <t>Aporte al VAB Nacional</t>
  </si>
  <si>
    <t>Fuente: BCRP, INEI</t>
  </si>
  <si>
    <t>Elaboración: CIE - PERUCAMÁRAS</t>
  </si>
  <si>
    <t xml:space="preserve">Aporte al VBA sectorial </t>
  </si>
  <si>
    <t>Otros servicios</t>
  </si>
  <si>
    <t>Actividades económicas y su aporte al pbi regional 2022*</t>
  </si>
  <si>
    <t>*Estimaciones propias</t>
  </si>
  <si>
    <t>Edición N° 501</t>
  </si>
  <si>
    <t>Macro Región Centro</t>
  </si>
  <si>
    <t>Martes 14 de marzo 2023</t>
  </si>
  <si>
    <t>Áncash</t>
  </si>
  <si>
    <t>Apurímac</t>
  </si>
  <si>
    <t>Ayacucho</t>
  </si>
  <si>
    <t>Huancavelica</t>
  </si>
  <si>
    <t>Huánuco</t>
  </si>
  <si>
    <t xml:space="preserve">Ica </t>
  </si>
  <si>
    <t>Junín</t>
  </si>
  <si>
    <t xml:space="preserve">Pasco </t>
  </si>
  <si>
    <r>
      <rPr>
        <b/>
        <sz val="16"/>
        <color rgb="FFC00000"/>
        <rFont val="Amasis MT Pro"/>
      </rPr>
      <t>Macro Región Centro</t>
    </r>
    <r>
      <rPr>
        <sz val="16"/>
        <color rgb="FFC00000"/>
        <rFont val="Amasis MT Pro"/>
        <family val="1"/>
      </rPr>
      <t>: Actividades económicas y su aporte al pbi regional 2022</t>
    </r>
  </si>
  <si>
    <t>Ranking de Principales Sectores de la Macro Región Centro, 2022</t>
  </si>
  <si>
    <t>(Miles de soles del 2007 y porcentaje)</t>
  </si>
  <si>
    <t>Top 5: Principales actividades económicas de la Macro Región Centro (Porcentaje)</t>
  </si>
  <si>
    <t>Ica</t>
  </si>
  <si>
    <t>Pasco</t>
  </si>
  <si>
    <t>Actividades económicas de la Macro Región Centro  y su aporte al PBI Sectorial</t>
  </si>
  <si>
    <t xml:space="preserve">Aporte regional al PBI - Áncash </t>
  </si>
  <si>
    <t>Top 5: Principales actividades económicas Áncash (Porcentaje)</t>
  </si>
  <si>
    <t xml:space="preserve">Aporte regional al PBI - Apurímac </t>
  </si>
  <si>
    <t>Top 5: Principales actividades económicas de Apurímac (Porcentaje)</t>
  </si>
  <si>
    <t xml:space="preserve">Aporte regional al PBI - Ayacucho </t>
  </si>
  <si>
    <t>Top 5: Principales actividades económicas de Ayacucho (Porcentaje)</t>
  </si>
  <si>
    <t>Aporte regional al PBI - Huancavelica</t>
  </si>
  <si>
    <t>Top 5: Principales actividades económicas de Huancavelica (Porcentaje)</t>
  </si>
  <si>
    <t>Aporte regional al PBI - Huánuco</t>
  </si>
  <si>
    <t>Top 5: Principales actividades económicas de Huánuco (Porcentaje)</t>
  </si>
  <si>
    <t>Aporte regional al PBI - Ica</t>
  </si>
  <si>
    <t>Top 5: Principales actividades económicas de Ica (Porcentaje)</t>
  </si>
  <si>
    <t>Aporte regional al PBI - Junín</t>
  </si>
  <si>
    <t>Top 5: Principales actividades económicas de Junín (Porcentaje)</t>
  </si>
  <si>
    <t>Aporte regional al PBI - Pasco</t>
  </si>
  <si>
    <t>Top 5: Principales actividades económicas de Pasco (Porcentaje)</t>
  </si>
  <si>
    <t>(Miles de soles a precios constantes y porcentaje)</t>
  </si>
  <si>
    <t>Aporte Sectorial al PBI Nacional de la Macro Región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</si>
</sst>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b/>
      <sz val="26"/>
      <color rgb="FFC00000"/>
      <name val="Amasis MT Pro"/>
      <family val="1"/>
    </font>
    <font>
      <u/>
      <sz val="16"/>
      <color theme="1"/>
      <name val="Amasis MT Pro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6"/>
      <color rgb="FFC00000"/>
      <name val="Amasis MT Pro"/>
      <family val="1"/>
    </font>
    <font>
      <b/>
      <sz val="16"/>
      <color rgb="FFC00000"/>
      <name val="Amasis MT Pro"/>
    </font>
    <font>
      <sz val="16"/>
      <color rgb="FFC00000"/>
      <name val="Amasis MT Pro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5" fillId="0" borderId="0" xfId="0" applyFont="1" applyAlignment="1">
      <alignment horizontal="left"/>
    </xf>
    <xf numFmtId="164" fontId="5" fillId="0" borderId="0" xfId="1" applyNumberFormat="1" applyFont="1"/>
    <xf numFmtId="164" fontId="3" fillId="0" borderId="0" xfId="1" applyNumberFormat="1" applyFont="1"/>
    <xf numFmtId="0" fontId="3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7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3" xfId="0" applyFont="1" applyBorder="1"/>
    <xf numFmtId="164" fontId="15" fillId="0" borderId="3" xfId="1" applyNumberFormat="1" applyFont="1" applyBorder="1"/>
    <xf numFmtId="9" fontId="15" fillId="0" borderId="3" xfId="2" applyFont="1" applyBorder="1"/>
    <xf numFmtId="164" fontId="15" fillId="0" borderId="0" xfId="1" applyNumberFormat="1" applyFont="1" applyBorder="1"/>
    <xf numFmtId="9" fontId="15" fillId="0" borderId="0" xfId="2" applyFont="1" applyBorder="1"/>
    <xf numFmtId="0" fontId="15" fillId="0" borderId="2" xfId="0" applyFont="1" applyBorder="1"/>
    <xf numFmtId="164" fontId="15" fillId="0" borderId="2" xfId="1" applyNumberFormat="1" applyFont="1" applyBorder="1"/>
    <xf numFmtId="9" fontId="15" fillId="0" borderId="2" xfId="2" applyFont="1" applyBorder="1"/>
    <xf numFmtId="0" fontId="14" fillId="0" borderId="0" xfId="0" applyFont="1"/>
    <xf numFmtId="164" fontId="14" fillId="0" borderId="0" xfId="1" applyNumberFormat="1" applyFont="1"/>
    <xf numFmtId="9" fontId="14" fillId="0" borderId="0" xfId="2" applyFont="1"/>
    <xf numFmtId="9" fontId="15" fillId="0" borderId="0" xfId="2" applyFont="1"/>
    <xf numFmtId="0" fontId="17" fillId="0" borderId="0" xfId="0" applyFont="1"/>
    <xf numFmtId="9" fontId="15" fillId="0" borderId="4" xfId="2" applyFont="1" applyBorder="1"/>
    <xf numFmtId="9" fontId="14" fillId="3" borderId="0" xfId="0" applyNumberFormat="1" applyFont="1" applyFill="1" applyAlignment="1">
      <alignment horizontal="center"/>
    </xf>
    <xf numFmtId="164" fontId="15" fillId="0" borderId="4" xfId="1" applyNumberFormat="1" applyFont="1" applyBorder="1"/>
    <xf numFmtId="0" fontId="0" fillId="0" borderId="4" xfId="0" applyBorder="1"/>
    <xf numFmtId="164" fontId="14" fillId="0" borderId="0" xfId="1" applyNumberFormat="1" applyFont="1" applyBorder="1"/>
    <xf numFmtId="0" fontId="21" fillId="0" borderId="0" xfId="0" applyFont="1"/>
    <xf numFmtId="0" fontId="22" fillId="0" borderId="0" xfId="0" applyFont="1"/>
    <xf numFmtId="0" fontId="14" fillId="3" borderId="2" xfId="0" applyFont="1" applyFill="1" applyBorder="1" applyAlignment="1">
      <alignment horizontal="center" vertical="center" wrapText="1"/>
    </xf>
    <xf numFmtId="9" fontId="14" fillId="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14" fillId="3" borderId="2" xfId="0" applyNumberFormat="1" applyFont="1" applyFill="1" applyBorder="1" applyAlignment="1">
      <alignment horizontal="center" vertical="center" wrapText="1"/>
    </xf>
    <xf numFmtId="43" fontId="14" fillId="5" borderId="0" xfId="1" applyFont="1" applyFill="1"/>
    <xf numFmtId="0" fontId="14" fillId="3" borderId="0" xfId="0" applyFont="1" applyFill="1" applyAlignment="1">
      <alignment horizontal="center" vertical="center" wrapText="1"/>
    </xf>
    <xf numFmtId="164" fontId="15" fillId="0" borderId="0" xfId="0" applyNumberFormat="1" applyFont="1"/>
    <xf numFmtId="164" fontId="14" fillId="5" borderId="3" xfId="1" applyNumberFormat="1" applyFont="1" applyFill="1" applyBorder="1"/>
    <xf numFmtId="0" fontId="14" fillId="0" borderId="3" xfId="0" applyFont="1" applyBorder="1"/>
    <xf numFmtId="164" fontId="14" fillId="0" borderId="0" xfId="1" applyNumberFormat="1" applyFont="1" applyFill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22-4E17-947C-9F5E6BFB0C4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22-4E17-947C-9F5E6BFB0C4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22-4E17-947C-9F5E6BFB0C4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222-4E17-947C-9F5E6BFB0C4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222-4E17-947C-9F5E6BFB0C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CENTRO!$B$6:$B$10</c:f>
              <c:strCache>
                <c:ptCount val="5"/>
                <c:pt idx="0">
                  <c:v>Extracción de Petróleo, Gas y Minerales</c:v>
                </c:pt>
                <c:pt idx="1">
                  <c:v>Agricultura, Ganadería, Caza y Silvicultura</c:v>
                </c:pt>
                <c:pt idx="2">
                  <c:v>Manufactura</c:v>
                </c:pt>
                <c:pt idx="3">
                  <c:v>Construcción</c:v>
                </c:pt>
                <c:pt idx="4">
                  <c:v>Comercio</c:v>
                </c:pt>
              </c:strCache>
            </c:strRef>
          </c:cat>
          <c:val>
            <c:numRef>
              <c:f>CENTRO!$D$6:$D$10</c:f>
              <c:numCache>
                <c:formatCode>0%</c:formatCode>
                <c:ptCount val="5"/>
                <c:pt idx="0">
                  <c:v>0.30452039264557057</c:v>
                </c:pt>
                <c:pt idx="1">
                  <c:v>9.8161736176418338E-2</c:v>
                </c:pt>
                <c:pt idx="2">
                  <c:v>9.5147782173856166E-2</c:v>
                </c:pt>
                <c:pt idx="3">
                  <c:v>8.6413085454603314E-2</c:v>
                </c:pt>
                <c:pt idx="4">
                  <c:v>7.9586480853501437E-2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9C-4147-BE7C-9E585579C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5094944"/>
        <c:axId val="405092200"/>
      </c:barChart>
      <c:catAx>
        <c:axId val="4050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5092200"/>
        <c:crosses val="autoZero"/>
        <c:auto val="1"/>
        <c:lblAlgn val="ctr"/>
        <c:lblOffset val="100"/>
        <c:noMultiLvlLbl val="0"/>
      </c:catAx>
      <c:valAx>
        <c:axId val="4050922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509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6F-49A0-A39B-548BD65855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6F-49A0-A39B-548BD658550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6F-49A0-A39B-548BD658550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F6F-49A0-A39B-548BD658550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F6F-49A0-A39B-548BD65855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Pasco!$B$6:$B$10</c:f>
              <c:strCache>
                <c:ptCount val="5"/>
                <c:pt idx="0">
                  <c:v>Extracción de Petróleo, Gas y Minerales</c:v>
                </c:pt>
                <c:pt idx="1">
                  <c:v>Agricultura, Ganadería, Caza y Silvicultura</c:v>
                </c:pt>
                <c:pt idx="2">
                  <c:v>Construcción</c:v>
                </c:pt>
                <c:pt idx="3">
                  <c:v>Comercio</c:v>
                </c:pt>
                <c:pt idx="4">
                  <c:v>Administración Pública y Defensa</c:v>
                </c:pt>
              </c:strCache>
            </c:strRef>
          </c:cat>
          <c:val>
            <c:numRef>
              <c:f>Pasco!$D$6:$D$10</c:f>
              <c:numCache>
                <c:formatCode>0%</c:formatCode>
                <c:ptCount val="5"/>
                <c:pt idx="0">
                  <c:v>0.5439634849204541</c:v>
                </c:pt>
                <c:pt idx="1">
                  <c:v>0.1016553026082254</c:v>
                </c:pt>
                <c:pt idx="2">
                  <c:v>5.6306567549816715E-2</c:v>
                </c:pt>
                <c:pt idx="3">
                  <c:v>5.2757779173063658E-2</c:v>
                </c:pt>
                <c:pt idx="4">
                  <c:v>4.7787421814656762E-2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F6F-49A0-A39B-548BD658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3671072"/>
        <c:axId val="443671464"/>
      </c:barChart>
      <c:catAx>
        <c:axId val="4436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671464"/>
        <c:crosses val="autoZero"/>
        <c:auto val="1"/>
        <c:lblAlgn val="ctr"/>
        <c:lblOffset val="100"/>
        <c:noMultiLvlLbl val="0"/>
      </c:catAx>
      <c:valAx>
        <c:axId val="4436714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67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Participación del sector en la economía regional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CENTRO!$B$39:$B$49</c:f>
              <c:strCache>
                <c:ptCount val="11"/>
                <c:pt idx="0">
                  <c:v>Extracción de Petróleo, Gas y Minerales</c:v>
                </c:pt>
                <c:pt idx="1">
                  <c:v>Agricultura, Ganadería, Caza y Silvicultura</c:v>
                </c:pt>
                <c:pt idx="2">
                  <c:v>Manufactura</c:v>
                </c:pt>
                <c:pt idx="3">
                  <c:v>Construcción</c:v>
                </c:pt>
                <c:pt idx="4">
                  <c:v>Comercio</c:v>
                </c:pt>
                <c:pt idx="5">
                  <c:v>Administración Pública y Defensa</c:v>
                </c:pt>
                <c:pt idx="6">
                  <c:v>Transporte, Almacen., Correo y Mensajería</c:v>
                </c:pt>
                <c:pt idx="7">
                  <c:v>Telecom. y Otros Serv. de Información</c:v>
                </c:pt>
                <c:pt idx="8">
                  <c:v>Electricidad, Gas y Agua</c:v>
                </c:pt>
                <c:pt idx="9">
                  <c:v>Alojamiento y Restaurantes</c:v>
                </c:pt>
                <c:pt idx="10">
                  <c:v>Pesca y Acuicultura</c:v>
                </c:pt>
              </c:strCache>
            </c:strRef>
          </c:cat>
          <c:val>
            <c:numRef>
              <c:f>CENTRO!$D$39:$D$49</c:f>
              <c:numCache>
                <c:formatCode>0%</c:formatCode>
                <c:ptCount val="11"/>
                <c:pt idx="0">
                  <c:v>0.30452039264557057</c:v>
                </c:pt>
                <c:pt idx="1">
                  <c:v>9.8161736176418338E-2</c:v>
                </c:pt>
                <c:pt idx="2">
                  <c:v>9.5147782173856166E-2</c:v>
                </c:pt>
                <c:pt idx="3">
                  <c:v>8.6413085454603314E-2</c:v>
                </c:pt>
                <c:pt idx="4">
                  <c:v>7.9586480853501437E-2</c:v>
                </c:pt>
                <c:pt idx="5">
                  <c:v>5.9748829621525411E-2</c:v>
                </c:pt>
                <c:pt idx="6">
                  <c:v>3.8959736904497826E-2</c:v>
                </c:pt>
                <c:pt idx="7">
                  <c:v>3.4416393069739815E-2</c:v>
                </c:pt>
                <c:pt idx="8">
                  <c:v>3.3037118307720027E-2</c:v>
                </c:pt>
                <c:pt idx="9">
                  <c:v>1.3169868596215308E-2</c:v>
                </c:pt>
                <c:pt idx="10">
                  <c:v>6.9906596847835144E-3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10-4DCB-82DB-FE613976E4E2}"/>
            </c:ext>
          </c:extLst>
        </c:ser>
        <c:ser>
          <c:idx val="1"/>
          <c:order val="1"/>
          <c:tx>
            <c:v>Participación del sector a nivel nacional (sectorial)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CENTRO!$B$39:$B$49</c:f>
              <c:strCache>
                <c:ptCount val="11"/>
                <c:pt idx="0">
                  <c:v>Extracción de Petróleo, Gas y Minerales</c:v>
                </c:pt>
                <c:pt idx="1">
                  <c:v>Agricultura, Ganadería, Caza y Silvicultura</c:v>
                </c:pt>
                <c:pt idx="2">
                  <c:v>Manufactura</c:v>
                </c:pt>
                <c:pt idx="3">
                  <c:v>Construcción</c:v>
                </c:pt>
                <c:pt idx="4">
                  <c:v>Comercio</c:v>
                </c:pt>
                <c:pt idx="5">
                  <c:v>Administración Pública y Defensa</c:v>
                </c:pt>
                <c:pt idx="6">
                  <c:v>Transporte, Almacen., Correo y Mensajería</c:v>
                </c:pt>
                <c:pt idx="7">
                  <c:v>Telecom. y Otros Serv. de Información</c:v>
                </c:pt>
                <c:pt idx="8">
                  <c:v>Electricidad, Gas y Agua</c:v>
                </c:pt>
                <c:pt idx="9">
                  <c:v>Alojamiento y Restaurantes</c:v>
                </c:pt>
                <c:pt idx="10">
                  <c:v>Pesca y Acuicultura</c:v>
                </c:pt>
              </c:strCache>
            </c:strRef>
          </c:cat>
          <c:val>
            <c:numRef>
              <c:f>CENTRO!$H$39:$H$49</c:f>
              <c:numCache>
                <c:formatCode>0%</c:formatCode>
                <c:ptCount val="11"/>
                <c:pt idx="0">
                  <c:v>0.41521084288882443</c:v>
                </c:pt>
                <c:pt idx="1">
                  <c:v>0.26586183644315742</c:v>
                </c:pt>
                <c:pt idx="2">
                  <c:v>0.11050431402301197</c:v>
                </c:pt>
                <c:pt idx="3">
                  <c:v>0.19478179735137521</c:v>
                </c:pt>
                <c:pt idx="4">
                  <c:v>0.113926835191447</c:v>
                </c:pt>
                <c:pt idx="5">
                  <c:v>0.16325233992468108</c:v>
                </c:pt>
                <c:pt idx="6">
                  <c:v>0.1226383878496777</c:v>
                </c:pt>
                <c:pt idx="7">
                  <c:v>0.1006863711090311</c:v>
                </c:pt>
                <c:pt idx="8">
                  <c:v>0.2637003169144741</c:v>
                </c:pt>
                <c:pt idx="9">
                  <c:v>8.775828895172666E-2</c:v>
                </c:pt>
                <c:pt idx="10">
                  <c:v>0.26400941394122401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10-4DCB-82DB-FE613976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14"/>
        <c:axId val="405094160"/>
        <c:axId val="405093768"/>
      </c:barChart>
      <c:catAx>
        <c:axId val="405094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5093768"/>
        <c:crosses val="autoZero"/>
        <c:auto val="1"/>
        <c:lblAlgn val="ctr"/>
        <c:lblOffset val="100"/>
        <c:noMultiLvlLbl val="0"/>
      </c:catAx>
      <c:valAx>
        <c:axId val="40509376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0509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739373367334016E-2"/>
          <c:y val="4.7235617481438806E-2"/>
          <c:w val="0.9026357070855574"/>
          <c:h val="0.758804861109702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67-481F-AE36-5094D45ECC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85-4333-B0D7-340B9D3C38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F85-4333-B0D7-340B9D3C386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067-481F-AE36-5094D45ECC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067-481F-AE36-5094D45ECC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Áncash!$B$6:$B$10</c:f>
              <c:strCache>
                <c:ptCount val="5"/>
                <c:pt idx="0">
                  <c:v>Extracción de Petróleo, Gas y Minerales</c:v>
                </c:pt>
                <c:pt idx="1">
                  <c:v>Manufactura</c:v>
                </c:pt>
                <c:pt idx="2">
                  <c:v>Construcción</c:v>
                </c:pt>
                <c:pt idx="3">
                  <c:v>Comercio</c:v>
                </c:pt>
                <c:pt idx="4">
                  <c:v>Administración Pública y Defensa</c:v>
                </c:pt>
              </c:strCache>
            </c:strRef>
          </c:cat>
          <c:val>
            <c:numRef>
              <c:f>Áncash!$D$6:$D$10</c:f>
              <c:numCache>
                <c:formatCode>0%</c:formatCode>
                <c:ptCount val="5"/>
                <c:pt idx="0">
                  <c:v>0.44509850967723752</c:v>
                </c:pt>
                <c:pt idx="1">
                  <c:v>8.9391475015729624E-2</c:v>
                </c:pt>
                <c:pt idx="2">
                  <c:v>7.2660888183534139E-2</c:v>
                </c:pt>
                <c:pt idx="3">
                  <c:v>5.7067811094311978E-2</c:v>
                </c:pt>
                <c:pt idx="4">
                  <c:v>5.0692807572755356E-2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85-4333-B0D7-340B9D3C3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5093376"/>
        <c:axId val="443516544"/>
      </c:barChart>
      <c:catAx>
        <c:axId val="4050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16544"/>
        <c:crosses val="autoZero"/>
        <c:auto val="1"/>
        <c:lblAlgn val="ctr"/>
        <c:lblOffset val="100"/>
        <c:noMultiLvlLbl val="0"/>
      </c:catAx>
      <c:valAx>
        <c:axId val="4435165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509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E2-44E1-B76C-836AA3C4DF4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E2-44E1-B76C-836AA3C4DF4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E2-44E1-B76C-836AA3C4DF4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E2-44E1-B76C-836AA3C4DF4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CE2-44E1-B76C-836AA3C4D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Apurímac!$B$6:$B$10</c:f>
              <c:strCache>
                <c:ptCount val="5"/>
                <c:pt idx="0">
                  <c:v>Extracción de Petróleo, Gas y Minerales</c:v>
                </c:pt>
                <c:pt idx="1">
                  <c:v>Construcción</c:v>
                </c:pt>
                <c:pt idx="2">
                  <c:v>Agricultura, Ganadería, Caza y Silvicultura</c:v>
                </c:pt>
                <c:pt idx="3">
                  <c:v>Administración Pública y Defensa</c:v>
                </c:pt>
                <c:pt idx="4">
                  <c:v>Comercio</c:v>
                </c:pt>
              </c:strCache>
            </c:strRef>
          </c:cat>
          <c:val>
            <c:numRef>
              <c:f>Apurímac!$D$6:$D$10</c:f>
              <c:numCache>
                <c:formatCode>0%</c:formatCode>
                <c:ptCount val="5"/>
                <c:pt idx="0">
                  <c:v>0.58158069017248382</c:v>
                </c:pt>
                <c:pt idx="1">
                  <c:v>8.5710807875823539E-2</c:v>
                </c:pt>
                <c:pt idx="2">
                  <c:v>6.7746209145221559E-2</c:v>
                </c:pt>
                <c:pt idx="3">
                  <c:v>5.5193252976015898E-2</c:v>
                </c:pt>
                <c:pt idx="4">
                  <c:v>3.708778224927748E-2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E2-44E1-B76C-836AA3C4D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3519680"/>
        <c:axId val="443521640"/>
      </c:barChart>
      <c:catAx>
        <c:axId val="44351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21640"/>
        <c:crosses val="autoZero"/>
        <c:auto val="1"/>
        <c:lblAlgn val="ctr"/>
        <c:lblOffset val="100"/>
        <c:noMultiLvlLbl val="0"/>
      </c:catAx>
      <c:valAx>
        <c:axId val="4435216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D0-458B-B585-1E4700E33FE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D0-458B-B585-1E4700E33FE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D0-458B-B585-1E4700E33FE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D0-458B-B585-1E4700E33FE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D0-458B-B585-1E4700E33F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Ayacucho!$B$6:$B$10</c:f>
              <c:strCache>
                <c:ptCount val="5"/>
                <c:pt idx="0">
                  <c:v>Extracción de Petróleo, Gas y Minerales</c:v>
                </c:pt>
                <c:pt idx="1">
                  <c:v>Agricultura, Ganadería, Caza y Silvicultura</c:v>
                </c:pt>
                <c:pt idx="2">
                  <c:v>Construcción</c:v>
                </c:pt>
                <c:pt idx="3">
                  <c:v>Administración Pública y Defensa</c:v>
                </c:pt>
                <c:pt idx="4">
                  <c:v>Comercio</c:v>
                </c:pt>
              </c:strCache>
            </c:strRef>
          </c:cat>
          <c:val>
            <c:numRef>
              <c:f>Ayacucho!$D$6:$D$10</c:f>
              <c:numCache>
                <c:formatCode>0%</c:formatCode>
                <c:ptCount val="5"/>
                <c:pt idx="0">
                  <c:v>0.19029469891739687</c:v>
                </c:pt>
                <c:pt idx="1">
                  <c:v>0.12723874984696643</c:v>
                </c:pt>
                <c:pt idx="2">
                  <c:v>0.10181121779736607</c:v>
                </c:pt>
                <c:pt idx="3">
                  <c:v>9.9542298476660199E-2</c:v>
                </c:pt>
                <c:pt idx="4">
                  <c:v>9.6443849799744658E-2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6D0-458B-B585-1E4700E33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3522032"/>
        <c:axId val="443517720"/>
      </c:barChart>
      <c:catAx>
        <c:axId val="44352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17720"/>
        <c:crosses val="autoZero"/>
        <c:auto val="1"/>
        <c:lblAlgn val="ctr"/>
        <c:lblOffset val="100"/>
        <c:noMultiLvlLbl val="0"/>
      </c:catAx>
      <c:valAx>
        <c:axId val="4435177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2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F6-46AF-A27B-D6BA1D4901F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F6-46AF-A27B-D6BA1D4901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F6-46AF-A27B-D6BA1D4901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3F6-46AF-A27B-D6BA1D4901F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3F6-46AF-A27B-D6BA1D4901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Huancavelica!$B$6:$B$10</c:f>
              <c:strCache>
                <c:ptCount val="5"/>
                <c:pt idx="0">
                  <c:v>Electricidad, Gas y Agua</c:v>
                </c:pt>
                <c:pt idx="1">
                  <c:v>Administración Pública y Defensa</c:v>
                </c:pt>
                <c:pt idx="2">
                  <c:v>Construcción</c:v>
                </c:pt>
                <c:pt idx="3">
                  <c:v>Extracción de Petróleo, Gas y Minerales</c:v>
                </c:pt>
                <c:pt idx="4">
                  <c:v>Agricultura, Ganadería, Caza y Silvicultura</c:v>
                </c:pt>
              </c:strCache>
            </c:strRef>
          </c:cat>
          <c:val>
            <c:numRef>
              <c:f>Huancavelica!$D$6:$D$10</c:f>
              <c:numCache>
                <c:formatCode>0%</c:formatCode>
                <c:ptCount val="5"/>
                <c:pt idx="0">
                  <c:v>0.31984269913642849</c:v>
                </c:pt>
                <c:pt idx="1">
                  <c:v>0.11440738124349827</c:v>
                </c:pt>
                <c:pt idx="2">
                  <c:v>0.10700554442235012</c:v>
                </c:pt>
                <c:pt idx="3">
                  <c:v>9.7933296563639818E-2</c:v>
                </c:pt>
                <c:pt idx="4">
                  <c:v>8.2114010715985078E-2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3F6-46AF-A27B-D6BA1D490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3519288"/>
        <c:axId val="443520072"/>
      </c:barChart>
      <c:catAx>
        <c:axId val="44351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20072"/>
        <c:crosses val="autoZero"/>
        <c:auto val="1"/>
        <c:lblAlgn val="ctr"/>
        <c:lblOffset val="100"/>
        <c:noMultiLvlLbl val="0"/>
      </c:catAx>
      <c:valAx>
        <c:axId val="4435200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1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52-4296-A668-A4DCE8C9515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52-4296-A668-A4DCE8C9515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052-4296-A668-A4DCE8C9515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052-4296-A668-A4DCE8C9515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052-4296-A668-A4DCE8C951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Huánuco!$B$6:$B$10</c:f>
              <c:strCache>
                <c:ptCount val="5"/>
                <c:pt idx="0">
                  <c:v>Agricultura, Ganadería, Caza y Silvicultura</c:v>
                </c:pt>
                <c:pt idx="1">
                  <c:v>Comercio</c:v>
                </c:pt>
                <c:pt idx="2">
                  <c:v>Administración Pública y Defensa</c:v>
                </c:pt>
                <c:pt idx="3">
                  <c:v>Construcción</c:v>
                </c:pt>
                <c:pt idx="4">
                  <c:v>Manufactura</c:v>
                </c:pt>
              </c:strCache>
            </c:strRef>
          </c:cat>
          <c:val>
            <c:numRef>
              <c:f>Huánuco!$D$6:$D$10</c:f>
              <c:numCache>
                <c:formatCode>0%</c:formatCode>
                <c:ptCount val="5"/>
                <c:pt idx="0">
                  <c:v>0.19855942413458755</c:v>
                </c:pt>
                <c:pt idx="1">
                  <c:v>0.11587101823097365</c:v>
                </c:pt>
                <c:pt idx="2">
                  <c:v>0.11529810607846108</c:v>
                </c:pt>
                <c:pt idx="3">
                  <c:v>0.10942960014583833</c:v>
                </c:pt>
                <c:pt idx="4">
                  <c:v>6.9329973239883269E-2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052-4296-A668-A4DCE8C95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3520856"/>
        <c:axId val="443518112"/>
      </c:barChart>
      <c:catAx>
        <c:axId val="44352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18112"/>
        <c:crosses val="autoZero"/>
        <c:auto val="1"/>
        <c:lblAlgn val="ctr"/>
        <c:lblOffset val="100"/>
        <c:noMultiLvlLbl val="0"/>
      </c:catAx>
      <c:valAx>
        <c:axId val="4435181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57-4A60-AF60-C8CE3DEEAE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957-4A60-AF60-C8CE3DEEAE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957-4A60-AF60-C8CE3DEEAE8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957-4A60-AF60-C8CE3DEEAE8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957-4A60-AF60-C8CE3DEEAE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Ica!$B$6:$B$10</c:f>
              <c:strCache>
                <c:ptCount val="5"/>
                <c:pt idx="0">
                  <c:v>Manufactura</c:v>
                </c:pt>
                <c:pt idx="1">
                  <c:v>Extracción de Petróleo, Gas y Minerales</c:v>
                </c:pt>
                <c:pt idx="2">
                  <c:v>Agricultura, Ganadería, Caza y Silvicultura</c:v>
                </c:pt>
                <c:pt idx="3">
                  <c:v>Construcción</c:v>
                </c:pt>
                <c:pt idx="4">
                  <c:v>Comercio</c:v>
                </c:pt>
              </c:strCache>
            </c:strRef>
          </c:cat>
          <c:val>
            <c:numRef>
              <c:f>Ica!$D$6:$D$10</c:f>
              <c:numCache>
                <c:formatCode>0%</c:formatCode>
                <c:ptCount val="5"/>
                <c:pt idx="0">
                  <c:v>0.19503453463844689</c:v>
                </c:pt>
                <c:pt idx="1">
                  <c:v>0.18506094854934452</c:v>
                </c:pt>
                <c:pt idx="2">
                  <c:v>0.14021894191538029</c:v>
                </c:pt>
                <c:pt idx="3">
                  <c:v>0.11606355289355427</c:v>
                </c:pt>
                <c:pt idx="4">
                  <c:v>8.4829894362365307E-2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957-4A60-AF60-C8CE3DEEA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3522424"/>
        <c:axId val="443514976"/>
      </c:barChart>
      <c:catAx>
        <c:axId val="44352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14976"/>
        <c:crosses val="autoZero"/>
        <c:auto val="1"/>
        <c:lblAlgn val="ctr"/>
        <c:lblOffset val="100"/>
        <c:noMultiLvlLbl val="0"/>
      </c:catAx>
      <c:valAx>
        <c:axId val="4435149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2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8C-4851-B6EC-6C48D48971D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8C-4851-B6EC-6C48D48971D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8C-4851-B6EC-6C48D48971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8C-4851-B6EC-6C48D48971D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8C-4851-B6EC-6C48D48971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Junín!$B$6:$B$10</c:f>
              <c:strCache>
                <c:ptCount val="5"/>
                <c:pt idx="0">
                  <c:v>Extracción de Petróleo, Gas y Minerales</c:v>
                </c:pt>
                <c:pt idx="1">
                  <c:v>Comercio</c:v>
                </c:pt>
                <c:pt idx="2">
                  <c:v>Agricultura, Ganadería, Caza y Silvicultura</c:v>
                </c:pt>
                <c:pt idx="3">
                  <c:v>Administración Pública y Defensa</c:v>
                </c:pt>
                <c:pt idx="4">
                  <c:v>Manufactura</c:v>
                </c:pt>
              </c:strCache>
            </c:strRef>
          </c:cat>
          <c:val>
            <c:numRef>
              <c:f>Junín!$D$6:$D$10</c:f>
              <c:numCache>
                <c:formatCode>0%</c:formatCode>
                <c:ptCount val="5"/>
                <c:pt idx="0">
                  <c:v>0.28224173131378494</c:v>
                </c:pt>
                <c:pt idx="1">
                  <c:v>0.11336082246684875</c:v>
                </c:pt>
                <c:pt idx="2">
                  <c:v>9.2059691048223882E-2</c:v>
                </c:pt>
                <c:pt idx="3">
                  <c:v>6.597254096407601E-2</c:v>
                </c:pt>
                <c:pt idx="4">
                  <c:v>6.4897492619819766E-2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58C-4851-B6EC-6C48D4897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3515368"/>
        <c:axId val="443516152"/>
      </c:barChart>
      <c:catAx>
        <c:axId val="44351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16152"/>
        <c:crosses val="autoZero"/>
        <c:auto val="1"/>
        <c:lblAlgn val="ctr"/>
        <c:lblOffset val="100"/>
        <c:noMultiLvlLbl val="0"/>
      </c:catAx>
      <c:valAx>
        <c:axId val="4435161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51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83820</xdr:rowOff>
    </xdr:from>
    <xdr:to>
      <xdr:col>4</xdr:col>
      <xdr:colOff>247769</xdr:colOff>
      <xdr:row>11</xdr:row>
      <xdr:rowOff>144780</xdr:rowOff>
    </xdr:to>
    <xdr:pic>
      <xdr:nvPicPr>
        <xdr:cNvPr id="2" name="Picture 1" descr="Nuestros aliados | CCI FRANCE PÉROU">
          <a:extLst>
            <a:ext uri="{FF2B5EF4-FFF2-40B4-BE49-F238E27FC236}">
              <a16:creationId xmlns:a16="http://schemas.microsoft.com/office/drawing/2014/main" xmlns="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777240" y="845820"/>
          <a:ext cx="1969889" cy="1920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1381124</xdr:colOff>
      <xdr:row>2</xdr:row>
      <xdr:rowOff>14286</xdr:rowOff>
    </xdr:from>
    <xdr:to>
      <xdr:col>10</xdr:col>
      <xdr:colOff>752474</xdr:colOff>
      <xdr:row>17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67CD6C3-7953-4294-B386-F7C2C333C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3</xdr:row>
      <xdr:rowOff>114300</xdr:rowOff>
    </xdr:from>
    <xdr:to>
      <xdr:col>14</xdr:col>
      <xdr:colOff>556259</xdr:colOff>
      <xdr:row>20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7699CA4-A9D1-8F12-5E49-5E684EA806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63135</xdr:colOff>
      <xdr:row>36</xdr:row>
      <xdr:rowOff>134981</xdr:rowOff>
    </xdr:from>
    <xdr:to>
      <xdr:col>17</xdr:col>
      <xdr:colOff>478971</xdr:colOff>
      <xdr:row>55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BE404DD-8EEC-81B0-79B8-53853215D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1381124</xdr:colOff>
      <xdr:row>2</xdr:row>
      <xdr:rowOff>23811</xdr:rowOff>
    </xdr:from>
    <xdr:to>
      <xdr:col>11</xdr:col>
      <xdr:colOff>9525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6E23C45-C3EE-D9D9-F77D-68C21BAF8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9525</xdr:rowOff>
    </xdr:from>
    <xdr:to>
      <xdr:col>11</xdr:col>
      <xdr:colOff>9525</xdr:colOff>
      <xdr:row>17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339E2FC-B9FA-4C8C-BCDF-D7E6485B6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14286</xdr:rowOff>
    </xdr:from>
    <xdr:to>
      <xdr:col>11</xdr:col>
      <xdr:colOff>0</xdr:colOff>
      <xdr:row>17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F82D736-9CAC-47EF-A0BD-8BCCED850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1371599</xdr:colOff>
      <xdr:row>2</xdr:row>
      <xdr:rowOff>23812</xdr:rowOff>
    </xdr:from>
    <xdr:to>
      <xdr:col>10</xdr:col>
      <xdr:colOff>761999</xdr:colOff>
      <xdr:row>17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0D60293-9EF7-488F-91AA-AE7ECE347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1371600</xdr:colOff>
      <xdr:row>2</xdr:row>
      <xdr:rowOff>14287</xdr:rowOff>
    </xdr:from>
    <xdr:to>
      <xdr:col>11</xdr:col>
      <xdr:colOff>9525</xdr:colOff>
      <xdr:row>17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331255F-70ED-4745-B1D6-DBA4A9F84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1381124</xdr:colOff>
      <xdr:row>2</xdr:row>
      <xdr:rowOff>14286</xdr:rowOff>
    </xdr:from>
    <xdr:to>
      <xdr:col>10</xdr:col>
      <xdr:colOff>752474</xdr:colOff>
      <xdr:row>17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231094A-E8BC-4270-ADFB-9A85C389B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1381124</xdr:colOff>
      <xdr:row>2</xdr:row>
      <xdr:rowOff>14286</xdr:rowOff>
    </xdr:from>
    <xdr:to>
      <xdr:col>10</xdr:col>
      <xdr:colOff>752474</xdr:colOff>
      <xdr:row>17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AAF7C81-CBF4-4789-AB64-D43AC6BCD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Condor Guerra" refreshedDate="44350.039387500001" createdVersion="7" refreshedVersion="7" minRefreshableVersion="3" recordCount="56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4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4"/>
  <sheetViews>
    <sheetView showGridLines="0" topLeftCell="A5" zoomScaleNormal="100" workbookViewId="0">
      <selection activeCell="N16" sqref="N16"/>
    </sheetView>
  </sheetViews>
  <sheetFormatPr baseColWidth="10" defaultColWidth="9.140625" defaultRowHeight="15"/>
  <sheetData>
    <row r="3" spans="2:22" ht="30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5" spans="2:22" ht="22.5">
      <c r="B5" s="48" t="s">
        <v>41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2:22">
      <c r="B6" s="50" t="s">
        <v>42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9" spans="2:22" ht="35.25">
      <c r="B9" s="49" t="s">
        <v>38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2" spans="2:22" ht="20.25">
      <c r="L12" s="11" t="s">
        <v>43</v>
      </c>
    </row>
    <row r="13" spans="2:22" ht="20.25">
      <c r="L13" s="11" t="s">
        <v>44</v>
      </c>
    </row>
    <row r="14" spans="2:22" ht="20.25">
      <c r="L14" s="11" t="s">
        <v>45</v>
      </c>
    </row>
    <row r="15" spans="2:22" ht="20.25">
      <c r="L15" s="11" t="s">
        <v>46</v>
      </c>
    </row>
    <row r="16" spans="2:22" ht="20.25">
      <c r="B16" s="51" t="s">
        <v>40</v>
      </c>
      <c r="C16" s="51"/>
      <c r="D16" s="51"/>
      <c r="E16" s="51"/>
      <c r="F16" s="9"/>
      <c r="G16" s="9"/>
      <c r="H16" s="9"/>
      <c r="I16" s="9"/>
      <c r="J16" s="9"/>
      <c r="K16" s="9"/>
      <c r="L16" s="11" t="s">
        <v>47</v>
      </c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ht="20.25">
      <c r="B17" s="51"/>
      <c r="C17" s="51"/>
      <c r="D17" s="51"/>
      <c r="E17" s="51"/>
      <c r="F17" s="9"/>
      <c r="G17" s="9"/>
      <c r="H17" s="9"/>
      <c r="I17" s="9"/>
      <c r="J17" s="9"/>
      <c r="K17" s="9"/>
      <c r="L17" s="11" t="s">
        <v>48</v>
      </c>
      <c r="M17" s="9"/>
      <c r="N17" s="9"/>
      <c r="O17" s="9"/>
      <c r="P17" s="9"/>
      <c r="U17" s="9"/>
      <c r="V17" s="9"/>
    </row>
    <row r="18" spans="2:22" ht="20.25">
      <c r="B18" s="51"/>
      <c r="C18" s="51"/>
      <c r="D18" s="51"/>
      <c r="E18" s="51"/>
      <c r="F18" s="9"/>
      <c r="G18" s="9"/>
      <c r="H18" s="9"/>
      <c r="I18" s="9"/>
      <c r="J18" s="9"/>
      <c r="K18" s="9"/>
      <c r="L18" s="11" t="s">
        <v>49</v>
      </c>
      <c r="M18" s="9"/>
      <c r="N18" s="9"/>
      <c r="O18" s="9"/>
      <c r="P18" s="9"/>
      <c r="U18" s="9"/>
      <c r="V18" s="9"/>
    </row>
    <row r="19" spans="2:22" ht="20.25">
      <c r="B19" s="51"/>
      <c r="C19" s="51"/>
      <c r="D19" s="51"/>
      <c r="E19" s="51"/>
      <c r="F19" s="9"/>
      <c r="G19" s="9"/>
      <c r="H19" s="9"/>
      <c r="I19" s="9"/>
      <c r="J19" s="9"/>
      <c r="K19" s="9"/>
      <c r="L19" s="11" t="s">
        <v>50</v>
      </c>
      <c r="M19" s="9"/>
      <c r="N19" s="9"/>
      <c r="O19" s="9"/>
      <c r="P19" s="9"/>
      <c r="U19" s="9"/>
      <c r="V19" s="9"/>
    </row>
    <row r="20" spans="2:22">
      <c r="B20" s="51"/>
      <c r="C20" s="51"/>
      <c r="D20" s="51"/>
      <c r="E20" s="51"/>
      <c r="F20" s="9"/>
      <c r="G20" s="9"/>
      <c r="H20" s="9"/>
      <c r="I20" s="9"/>
      <c r="J20" s="9"/>
      <c r="K20" s="9"/>
      <c r="M20" s="9"/>
      <c r="N20" s="9"/>
      <c r="O20" s="9"/>
      <c r="P20" s="9"/>
      <c r="U20" s="9"/>
      <c r="V20" s="9"/>
    </row>
    <row r="21" spans="2:22">
      <c r="B21" s="9"/>
      <c r="C21" s="9"/>
      <c r="D21" s="9"/>
      <c r="E21" s="9"/>
      <c r="F21" s="9"/>
      <c r="G21" s="9"/>
      <c r="H21" s="9"/>
      <c r="I21" s="9"/>
      <c r="J21" s="9"/>
      <c r="K21" s="9"/>
      <c r="M21" s="9"/>
      <c r="N21" s="9"/>
      <c r="O21" s="9"/>
      <c r="P21" s="9"/>
      <c r="U21" s="9"/>
      <c r="V21" s="9"/>
    </row>
    <row r="22" spans="2:22">
      <c r="B22" s="9"/>
      <c r="C22" s="9"/>
      <c r="D22" s="9"/>
      <c r="E22" s="9"/>
      <c r="F22" s="9"/>
      <c r="G22" s="9"/>
      <c r="H22" s="9"/>
      <c r="I22" s="9"/>
      <c r="J22" s="9"/>
      <c r="K22" s="9"/>
      <c r="M22" s="9"/>
      <c r="N22" s="9"/>
      <c r="O22" s="9"/>
      <c r="P22" s="9"/>
      <c r="Q22" s="9"/>
      <c r="R22" s="9" t="s">
        <v>39</v>
      </c>
      <c r="S22" s="9"/>
      <c r="T22" s="9"/>
      <c r="U22" s="9"/>
      <c r="V22" s="9"/>
    </row>
    <row r="23" spans="2:22"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2:22"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9"/>
      <c r="O24" s="9"/>
      <c r="P24" s="9"/>
      <c r="Q24" s="9"/>
      <c r="R24" s="9"/>
      <c r="S24" s="9"/>
      <c r="T24" s="9"/>
      <c r="U24" s="9"/>
      <c r="V24" s="9"/>
    </row>
  </sheetData>
  <mergeCells count="5">
    <mergeCell ref="B3:V3"/>
    <mergeCell ref="B5:V5"/>
    <mergeCell ref="B9:V9"/>
    <mergeCell ref="B6:V6"/>
    <mergeCell ref="B16:E2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workbookViewId="0">
      <selection activeCell="G31" sqref="G31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58" t="s">
        <v>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>
      <c r="F2" s="59" t="s">
        <v>73</v>
      </c>
      <c r="G2" s="59"/>
      <c r="H2" s="59"/>
      <c r="I2" s="59"/>
      <c r="J2" s="59"/>
      <c r="K2" s="59"/>
    </row>
    <row r="3" spans="2:16" ht="18.75">
      <c r="B3" s="53" t="s">
        <v>31</v>
      </c>
      <c r="C3" s="53"/>
      <c r="D3" s="53"/>
    </row>
    <row r="5" spans="2:16">
      <c r="B5" s="12" t="s">
        <v>26</v>
      </c>
      <c r="C5" s="12" t="s">
        <v>27</v>
      </c>
      <c r="D5" s="13">
        <v>20.22</v>
      </c>
    </row>
    <row r="6" spans="2:16">
      <c r="B6" s="17" t="s">
        <v>24</v>
      </c>
      <c r="C6" s="18">
        <v>2924889.2202215423</v>
      </c>
      <c r="D6" s="19">
        <f>C6/$C$18</f>
        <v>0.5439634849204541</v>
      </c>
    </row>
    <row r="7" spans="2:16">
      <c r="B7" s="15" t="s">
        <v>18</v>
      </c>
      <c r="C7" s="20">
        <v>546600.10647706827</v>
      </c>
      <c r="D7" s="21">
        <f t="shared" ref="D7:D18" si="0">C7/$C$18</f>
        <v>0.1016553026082254</v>
      </c>
    </row>
    <row r="8" spans="2:16">
      <c r="B8" s="15" t="s">
        <v>21</v>
      </c>
      <c r="C8" s="20">
        <v>302760.16133365704</v>
      </c>
      <c r="D8" s="21">
        <f t="shared" si="0"/>
        <v>5.6306567549816715E-2</v>
      </c>
    </row>
    <row r="9" spans="2:16">
      <c r="B9" s="15" t="s">
        <v>20</v>
      </c>
      <c r="C9" s="20">
        <v>283678.34213851311</v>
      </c>
      <c r="D9" s="21">
        <f t="shared" si="0"/>
        <v>5.2757779173063658E-2</v>
      </c>
    </row>
    <row r="10" spans="2:16">
      <c r="B10" s="15" t="s">
        <v>19</v>
      </c>
      <c r="C10" s="20">
        <v>256952.75290088428</v>
      </c>
      <c r="D10" s="21">
        <f t="shared" si="0"/>
        <v>4.7787421814656762E-2</v>
      </c>
    </row>
    <row r="11" spans="2:16">
      <c r="B11" s="15" t="s">
        <v>16</v>
      </c>
      <c r="C11" s="20">
        <v>116966.24519666019</v>
      </c>
      <c r="D11" s="21">
        <f t="shared" si="0"/>
        <v>2.1753085865732848E-2</v>
      </c>
    </row>
    <row r="12" spans="2:16">
      <c r="B12" s="15" t="s">
        <v>22</v>
      </c>
      <c r="C12" s="20">
        <v>109948.20913839154</v>
      </c>
      <c r="D12" s="21">
        <f t="shared" si="0"/>
        <v>2.0447889304728028E-2</v>
      </c>
    </row>
    <row r="13" spans="2:16">
      <c r="B13" s="15" t="s">
        <v>17</v>
      </c>
      <c r="C13" s="20">
        <v>82820.800528545398</v>
      </c>
      <c r="D13" s="21">
        <f t="shared" si="0"/>
        <v>1.5402802597767095E-2</v>
      </c>
    </row>
    <row r="14" spans="2:16">
      <c r="B14" s="15" t="s">
        <v>15</v>
      </c>
      <c r="C14" s="20">
        <v>70651.705953150071</v>
      </c>
      <c r="D14" s="21">
        <f t="shared" si="0"/>
        <v>1.3139625227563225E-2</v>
      </c>
    </row>
    <row r="15" spans="2:16">
      <c r="B15" s="15" t="s">
        <v>13</v>
      </c>
      <c r="C15" s="20">
        <v>47119.200429095399</v>
      </c>
      <c r="D15" s="21">
        <f t="shared" si="0"/>
        <v>8.7631094862918226E-3</v>
      </c>
    </row>
    <row r="16" spans="2:16">
      <c r="B16" s="22" t="s">
        <v>14</v>
      </c>
      <c r="C16" s="23">
        <v>148.25396684862392</v>
      </c>
      <c r="D16" s="24">
        <f t="shared" si="0"/>
        <v>2.7571897049198531E-5</v>
      </c>
    </row>
    <row r="17" spans="2:6">
      <c r="B17" s="22" t="s">
        <v>23</v>
      </c>
      <c r="C17" s="23">
        <v>634460.51943731611</v>
      </c>
      <c r="D17" s="24">
        <f t="shared" si="0"/>
        <v>0.1179953595546511</v>
      </c>
    </row>
    <row r="18" spans="2:6">
      <c r="B18" s="25" t="s">
        <v>25</v>
      </c>
      <c r="C18" s="26">
        <v>5376995.5177216725</v>
      </c>
      <c r="D18" s="27">
        <f t="shared" si="0"/>
        <v>1</v>
      </c>
    </row>
    <row r="19" spans="2:6">
      <c r="B19" s="15" t="s">
        <v>34</v>
      </c>
      <c r="F19" s="15" t="s">
        <v>34</v>
      </c>
    </row>
    <row r="20" spans="2:6">
      <c r="B20" s="15" t="s">
        <v>35</v>
      </c>
      <c r="F20" s="15" t="s">
        <v>35</v>
      </c>
    </row>
    <row r="22" spans="2:6" ht="18.75">
      <c r="B22" s="29" t="s">
        <v>29</v>
      </c>
    </row>
    <row r="24" spans="2:6">
      <c r="B24" s="12" t="s">
        <v>26</v>
      </c>
      <c r="C24" s="12" t="s">
        <v>27</v>
      </c>
      <c r="D24" s="12" t="s">
        <v>30</v>
      </c>
      <c r="E24" s="14" t="s">
        <v>33</v>
      </c>
    </row>
    <row r="25" spans="2:6">
      <c r="B25" s="17" t="s">
        <v>24</v>
      </c>
      <c r="C25" s="18">
        <v>2924889.2202215423</v>
      </c>
      <c r="D25" s="18">
        <f>VLOOKUP(B25,Hoja1!$E$3:$F$15,2,FALSE)</f>
        <v>62454949.251891792</v>
      </c>
      <c r="E25" s="19">
        <f t="shared" ref="E25:E37" si="1">+C25/D25</f>
        <v>4.68319845785952E-2</v>
      </c>
    </row>
    <row r="26" spans="2:6">
      <c r="B26" s="15" t="s">
        <v>18</v>
      </c>
      <c r="C26" s="20">
        <v>546600.10647706827</v>
      </c>
      <c r="D26" s="20">
        <f>VLOOKUP(B26,Hoja1!$E$3:$F$15,2,FALSE)</f>
        <v>31441654.835233562</v>
      </c>
      <c r="E26" s="21">
        <f t="shared" si="1"/>
        <v>1.7384584537342717E-2</v>
      </c>
    </row>
    <row r="27" spans="2:6">
      <c r="B27" s="15" t="s">
        <v>21</v>
      </c>
      <c r="C27" s="20">
        <v>302760.16133365704</v>
      </c>
      <c r="D27" s="20">
        <f>VLOOKUP(B27,Hoja1!$E$3:$F$15,2,FALSE)</f>
        <v>37778986.965708852</v>
      </c>
      <c r="E27" s="21">
        <f t="shared" si="1"/>
        <v>8.0139830538194616E-3</v>
      </c>
    </row>
    <row r="28" spans="2:6">
      <c r="B28" s="15" t="s">
        <v>20</v>
      </c>
      <c r="C28" s="20">
        <v>283678.34213851311</v>
      </c>
      <c r="D28" s="20">
        <f>VLOOKUP(B28,Hoja1!$E$3:$F$15,2,FALSE)</f>
        <v>59488419.86639493</v>
      </c>
      <c r="E28" s="21">
        <f t="shared" si="1"/>
        <v>4.7686313197699056E-3</v>
      </c>
    </row>
    <row r="29" spans="2:6">
      <c r="B29" s="15" t="s">
        <v>19</v>
      </c>
      <c r="C29" s="20">
        <v>256952.75290088428</v>
      </c>
      <c r="D29" s="20">
        <f>VLOOKUP(B29,Hoja1!$E$3:$F$15,2,FALSE)</f>
        <v>31166580.305036455</v>
      </c>
      <c r="E29" s="21">
        <f t="shared" si="1"/>
        <v>8.244496200289296E-3</v>
      </c>
    </row>
    <row r="30" spans="2:6">
      <c r="B30" s="15" t="s">
        <v>16</v>
      </c>
      <c r="C30" s="20">
        <v>116966.24519666019</v>
      </c>
      <c r="D30" s="20">
        <f>VLOOKUP(B30,Hoja1!$E$3:$F$15,2,FALSE)</f>
        <v>27052583.582496058</v>
      </c>
      <c r="E30" s="21">
        <f t="shared" si="1"/>
        <v>4.3236626490765684E-3</v>
      </c>
    </row>
    <row r="31" spans="2:6">
      <c r="B31" s="15" t="s">
        <v>22</v>
      </c>
      <c r="C31" s="20">
        <v>109948.20913839154</v>
      </c>
      <c r="D31" s="20">
        <f>VLOOKUP(B31,Hoja1!$E$3:$F$15,2,FALSE)</f>
        <v>73322725.797771037</v>
      </c>
      <c r="E31" s="21">
        <f t="shared" si="1"/>
        <v>1.4995106625145937E-3</v>
      </c>
    </row>
    <row r="32" spans="2:6">
      <c r="B32" s="15" t="s">
        <v>17</v>
      </c>
      <c r="C32" s="20">
        <v>82820.800528545398</v>
      </c>
      <c r="D32" s="20">
        <f>VLOOKUP(B32,Hoja1!$E$3:$F$15,2,FALSE)</f>
        <v>29108098.078556497</v>
      </c>
      <c r="E32" s="21">
        <f t="shared" si="1"/>
        <v>2.8452838211905796E-3</v>
      </c>
    </row>
    <row r="33" spans="2:5">
      <c r="B33" s="15" t="s">
        <v>15</v>
      </c>
      <c r="C33" s="20">
        <v>70651.705953150071</v>
      </c>
      <c r="D33" s="20">
        <f>VLOOKUP(B33,Hoja1!$E$3:$F$15,2,FALSE)</f>
        <v>10668679.578409322</v>
      </c>
      <c r="E33" s="21">
        <f t="shared" si="1"/>
        <v>6.6223477267169078E-3</v>
      </c>
    </row>
    <row r="34" spans="2:5">
      <c r="B34" s="15" t="s">
        <v>13</v>
      </c>
      <c r="C34" s="20">
        <v>47119.200429095399</v>
      </c>
      <c r="D34" s="20">
        <f>VLOOKUP(B34,Hoja1!$E$3:$F$15,2,FALSE)</f>
        <v>12779458.724487275</v>
      </c>
      <c r="E34" s="21">
        <f t="shared" si="1"/>
        <v>3.6871045515259777E-3</v>
      </c>
    </row>
    <row r="35" spans="2:5">
      <c r="B35" s="22" t="s">
        <v>14</v>
      </c>
      <c r="C35" s="23">
        <v>148.25396684862392</v>
      </c>
      <c r="D35" s="20">
        <f>VLOOKUP(B35,Hoja1!$E$3:$F$15,2,FALSE)</f>
        <v>2254851.32906802</v>
      </c>
      <c r="E35" s="24">
        <f t="shared" si="1"/>
        <v>6.5748887714872349E-5</v>
      </c>
    </row>
    <row r="36" spans="2:5">
      <c r="B36" s="22" t="s">
        <v>23</v>
      </c>
      <c r="C36" s="23">
        <v>634460.51943731611</v>
      </c>
      <c r="D36" s="32">
        <f>VLOOKUP(B36,Hoja1!$E$3:$F$15,2,FALSE)</f>
        <v>133508292.49494432</v>
      </c>
      <c r="E36" s="24">
        <f t="shared" si="1"/>
        <v>4.7522180651163809E-3</v>
      </c>
    </row>
    <row r="37" spans="2:5">
      <c r="B37" s="25" t="s">
        <v>25</v>
      </c>
      <c r="C37" s="26">
        <v>5376995.5177216725</v>
      </c>
      <c r="D37" s="34">
        <f>VLOOKUP(B37,Hoja1!$E$3:$F$15,2,FALSE)</f>
        <v>511025280.80999815</v>
      </c>
      <c r="E37" s="27">
        <f t="shared" si="1"/>
        <v>1.0521975564885737E-2</v>
      </c>
    </row>
    <row r="38" spans="2:5">
      <c r="B38" s="15" t="s">
        <v>34</v>
      </c>
    </row>
    <row r="39" spans="2:5">
      <c r="B39" s="15" t="s">
        <v>35</v>
      </c>
    </row>
  </sheetData>
  <mergeCells count="3">
    <mergeCell ref="B1:P1"/>
    <mergeCell ref="F2:K2"/>
    <mergeCell ref="B3:D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37"/>
  <sheetViews>
    <sheetView workbookViewId="0">
      <selection activeCell="F3" sqref="F3:F16"/>
    </sheetView>
  </sheetViews>
  <sheetFormatPr baseColWidth="10" defaultColWidth="11.5703125" defaultRowHeight="15"/>
  <sheetData>
    <row r="3" spans="5:6">
      <c r="E3" t="s">
        <v>25</v>
      </c>
      <c r="F3">
        <v>511025280.80999815</v>
      </c>
    </row>
    <row r="4" spans="5:6">
      <c r="E4" t="s">
        <v>23</v>
      </c>
      <c r="F4">
        <v>133508292.49494432</v>
      </c>
    </row>
    <row r="5" spans="5:6">
      <c r="E5" t="s">
        <v>22</v>
      </c>
      <c r="F5">
        <v>73322725.797771037</v>
      </c>
    </row>
    <row r="6" spans="5:6">
      <c r="E6" t="s">
        <v>24</v>
      </c>
      <c r="F6">
        <v>62454949.251891792</v>
      </c>
    </row>
    <row r="7" spans="5:6">
      <c r="E7" t="s">
        <v>20</v>
      </c>
      <c r="F7">
        <v>59488419.86639493</v>
      </c>
    </row>
    <row r="8" spans="5:6">
      <c r="E8" t="s">
        <v>21</v>
      </c>
      <c r="F8">
        <v>37778986.965708852</v>
      </c>
    </row>
    <row r="9" spans="5:6">
      <c r="E9" t="s">
        <v>18</v>
      </c>
      <c r="F9">
        <v>31441654.835233562</v>
      </c>
    </row>
    <row r="10" spans="5:6">
      <c r="E10" t="s">
        <v>19</v>
      </c>
      <c r="F10">
        <v>31166580.305036455</v>
      </c>
    </row>
    <row r="11" spans="5:6">
      <c r="E11" t="s">
        <v>17</v>
      </c>
      <c r="F11">
        <v>29108098.078556497</v>
      </c>
    </row>
    <row r="12" spans="5:6">
      <c r="E12" t="s">
        <v>16</v>
      </c>
      <c r="F12">
        <v>27052583.582496058</v>
      </c>
    </row>
    <row r="13" spans="5:6">
      <c r="E13" t="s">
        <v>13</v>
      </c>
      <c r="F13">
        <v>12779458.724487275</v>
      </c>
    </row>
    <row r="14" spans="5:6">
      <c r="E14" t="s">
        <v>15</v>
      </c>
      <c r="F14">
        <v>10668679.578409322</v>
      </c>
    </row>
    <row r="15" spans="5:6">
      <c r="E15" t="s">
        <v>14</v>
      </c>
      <c r="F15">
        <v>2254851.32906802</v>
      </c>
    </row>
    <row r="25" spans="4:4">
      <c r="D25" t="e">
        <f>VLOOKUP(B25,Hoja1!$E$3:$F$15,2,FALSE)</f>
        <v>#N/A</v>
      </c>
    </row>
    <row r="26" spans="4:4">
      <c r="D26" t="e">
        <f>VLOOKUP(B26,Hoja1!$E$3:$F$15,2,FALSE)</f>
        <v>#N/A</v>
      </c>
    </row>
    <row r="27" spans="4:4">
      <c r="D27" t="e">
        <f>VLOOKUP(B27,Hoja1!$E$3:$F$15,2,FALSE)</f>
        <v>#N/A</v>
      </c>
    </row>
    <row r="28" spans="4:4">
      <c r="D28" t="e">
        <f>VLOOKUP(B28,Hoja1!$E$3:$F$15,2,FALSE)</f>
        <v>#N/A</v>
      </c>
    </row>
    <row r="29" spans="4:4">
      <c r="D29" t="e">
        <f>VLOOKUP(B29,Hoja1!$E$3:$F$15,2,FALSE)</f>
        <v>#N/A</v>
      </c>
    </row>
    <row r="30" spans="4:4">
      <c r="D30" t="e">
        <f>VLOOKUP(B30,Hoja1!$E$3:$F$15,2,FALSE)</f>
        <v>#N/A</v>
      </c>
    </row>
    <row r="31" spans="4:4">
      <c r="D31" t="e">
        <f>VLOOKUP(B31,Hoja1!$E$3:$F$15,2,FALSE)</f>
        <v>#N/A</v>
      </c>
    </row>
    <row r="32" spans="4:4">
      <c r="D32" t="e">
        <f>VLOOKUP(B32,Hoja1!$E$3:$F$15,2,FALSE)</f>
        <v>#N/A</v>
      </c>
    </row>
    <row r="33" spans="4:4">
      <c r="D33" t="e">
        <f>VLOOKUP(B33,Hoja1!$E$3:$F$15,2,FALSE)</f>
        <v>#N/A</v>
      </c>
    </row>
    <row r="34" spans="4:4">
      <c r="D34" t="e">
        <f>VLOOKUP(B34,Hoja1!$E$3:$F$15,2,FALSE)</f>
        <v>#N/A</v>
      </c>
    </row>
    <row r="35" spans="4:4">
      <c r="D35" t="e">
        <f>VLOOKUP(B35,Hoja1!$E$3:$F$15,2,FALSE)</f>
        <v>#N/A</v>
      </c>
    </row>
    <row r="36" spans="4:4">
      <c r="D36" s="33" t="e">
        <f>VLOOKUP(B36,Hoja1!$E$3:$F$15,2,FALSE)</f>
        <v>#N/A</v>
      </c>
    </row>
    <row r="37" spans="4:4">
      <c r="D37" s="25" t="e">
        <f>VLOOKUP(B37,Hoja1!$E$3:$F$15,2,FALSE)</f>
        <v>#N/A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58"/>
  <sheetViews>
    <sheetView workbookViewId="0">
      <selection activeCell="E51" activeCellId="6" sqref="E9 E16 E23 E30 E37 E44 E51"/>
    </sheetView>
  </sheetViews>
  <sheetFormatPr baseColWidth="10" defaultColWidth="9.140625" defaultRowHeight="15"/>
  <cols>
    <col min="8" max="8" width="25.140625" bestFit="1" customWidth="1"/>
    <col min="9" max="9" width="12.28515625" bestFit="1" customWidth="1"/>
  </cols>
  <sheetData>
    <row r="2" spans="4:13">
      <c r="D2" t="s">
        <v>8</v>
      </c>
      <c r="E2" t="s">
        <v>9</v>
      </c>
    </row>
    <row r="3" spans="4:13">
      <c r="D3" s="1" t="s">
        <v>2</v>
      </c>
      <c r="E3" s="2">
        <v>37337</v>
      </c>
      <c r="H3" s="5" t="s">
        <v>10</v>
      </c>
      <c r="I3" t="s">
        <v>11</v>
      </c>
    </row>
    <row r="4" spans="4:13">
      <c r="D4" s="1" t="s">
        <v>3</v>
      </c>
      <c r="E4" s="2">
        <v>13306</v>
      </c>
      <c r="H4" s="6" t="s">
        <v>1</v>
      </c>
      <c r="I4">
        <v>13664</v>
      </c>
    </row>
    <row r="5" spans="4:13">
      <c r="D5" s="1" t="s">
        <v>4</v>
      </c>
      <c r="E5" s="2">
        <v>5904</v>
      </c>
      <c r="H5" s="6" t="s">
        <v>2</v>
      </c>
      <c r="I5">
        <v>179952</v>
      </c>
      <c r="K5" s="6" t="s">
        <v>2</v>
      </c>
      <c r="L5" s="6"/>
      <c r="M5">
        <v>179952</v>
      </c>
    </row>
    <row r="6" spans="4:13">
      <c r="D6" s="1" t="s">
        <v>1</v>
      </c>
      <c r="E6" s="2">
        <v>1746</v>
      </c>
      <c r="H6" s="6" t="s">
        <v>3</v>
      </c>
      <c r="I6">
        <v>73576</v>
      </c>
      <c r="K6" s="6" t="s">
        <v>3</v>
      </c>
      <c r="L6" s="6"/>
      <c r="M6">
        <v>73576</v>
      </c>
    </row>
    <row r="7" spans="4:13">
      <c r="D7" s="1" t="s">
        <v>5</v>
      </c>
      <c r="E7" s="2">
        <v>910</v>
      </c>
      <c r="H7" s="6" t="s">
        <v>4</v>
      </c>
      <c r="I7">
        <v>28877</v>
      </c>
      <c r="K7" s="6" t="s">
        <v>4</v>
      </c>
      <c r="L7" s="6"/>
      <c r="M7">
        <v>28877</v>
      </c>
    </row>
    <row r="8" spans="4:13">
      <c r="D8" s="1" t="s">
        <v>6</v>
      </c>
      <c r="E8" s="2">
        <v>480</v>
      </c>
      <c r="H8" s="6" t="s">
        <v>5</v>
      </c>
      <c r="I8">
        <v>6279</v>
      </c>
      <c r="K8" s="6" t="s">
        <v>1</v>
      </c>
      <c r="L8" s="6"/>
      <c r="M8">
        <v>13664</v>
      </c>
    </row>
    <row r="9" spans="4:13">
      <c r="D9" s="1" t="s">
        <v>7</v>
      </c>
      <c r="E9" s="2">
        <v>230775</v>
      </c>
      <c r="H9" s="6" t="s">
        <v>7</v>
      </c>
      <c r="I9">
        <v>1181558</v>
      </c>
      <c r="K9" s="6" t="s">
        <v>5</v>
      </c>
      <c r="L9" s="6"/>
      <c r="M9">
        <v>6279</v>
      </c>
    </row>
    <row r="10" spans="4:13">
      <c r="D10" s="1" t="s">
        <v>2</v>
      </c>
      <c r="E10" s="3">
        <v>10502</v>
      </c>
      <c r="H10" s="6" t="s">
        <v>6</v>
      </c>
      <c r="I10">
        <v>1330</v>
      </c>
      <c r="K10" s="6" t="s">
        <v>6</v>
      </c>
      <c r="L10" s="6"/>
      <c r="M10">
        <v>1330</v>
      </c>
    </row>
    <row r="11" spans="4:13">
      <c r="D11" s="1" t="s">
        <v>3</v>
      </c>
      <c r="E11" s="3">
        <v>4970</v>
      </c>
      <c r="H11" s="6" t="s">
        <v>12</v>
      </c>
      <c r="I11">
        <v>1485236</v>
      </c>
      <c r="K11" s="6" t="s">
        <v>7</v>
      </c>
      <c r="L11" s="6"/>
      <c r="M11">
        <v>1181558</v>
      </c>
    </row>
    <row r="12" spans="4:13">
      <c r="D12" s="1" t="s">
        <v>4</v>
      </c>
      <c r="E12" s="3">
        <v>2006</v>
      </c>
      <c r="K12" s="7" t="s">
        <v>12</v>
      </c>
      <c r="L12" s="7"/>
      <c r="M12" s="8">
        <v>1485236</v>
      </c>
    </row>
    <row r="13" spans="4:13">
      <c r="D13" s="1" t="s">
        <v>5</v>
      </c>
      <c r="E13" s="3">
        <v>1547</v>
      </c>
    </row>
    <row r="14" spans="4:13">
      <c r="D14" s="1" t="s">
        <v>1</v>
      </c>
      <c r="E14" s="3">
        <v>1284</v>
      </c>
    </row>
    <row r="15" spans="4:13">
      <c r="D15" s="1" t="s">
        <v>6</v>
      </c>
      <c r="E15" s="3">
        <v>60</v>
      </c>
    </row>
    <row r="16" spans="4:13">
      <c r="D16" s="1" t="s">
        <v>7</v>
      </c>
      <c r="E16" s="3">
        <v>78119</v>
      </c>
    </row>
    <row r="17" spans="4:5">
      <c r="D17" s="4" t="s">
        <v>2</v>
      </c>
      <c r="E17" s="3">
        <v>15704</v>
      </c>
    </row>
    <row r="18" spans="4:5">
      <c r="D18" s="4" t="s">
        <v>3</v>
      </c>
      <c r="E18" s="3">
        <v>6794</v>
      </c>
    </row>
    <row r="19" spans="4:5">
      <c r="D19" s="4" t="s">
        <v>4</v>
      </c>
      <c r="E19" s="3">
        <v>2641</v>
      </c>
    </row>
    <row r="20" spans="4:5">
      <c r="D20" s="4" t="s">
        <v>1</v>
      </c>
      <c r="E20" s="3">
        <v>1108</v>
      </c>
    </row>
    <row r="21" spans="4:5">
      <c r="D21" s="4" t="s">
        <v>5</v>
      </c>
      <c r="E21" s="3">
        <v>598</v>
      </c>
    </row>
    <row r="22" spans="4:5">
      <c r="D22" s="4" t="s">
        <v>6</v>
      </c>
      <c r="E22" s="3">
        <v>156</v>
      </c>
    </row>
    <row r="23" spans="4:5">
      <c r="D23" s="4" t="s">
        <v>7</v>
      </c>
      <c r="E23" s="3">
        <v>117757</v>
      </c>
    </row>
    <row r="24" spans="4:5">
      <c r="D24" s="4" t="s">
        <v>2</v>
      </c>
      <c r="E24" s="3">
        <v>5889</v>
      </c>
    </row>
    <row r="25" spans="4:5">
      <c r="D25" s="4" t="s">
        <v>3</v>
      </c>
      <c r="E25" s="3">
        <v>3039</v>
      </c>
    </row>
    <row r="26" spans="4:5">
      <c r="D26" s="4" t="s">
        <v>1</v>
      </c>
      <c r="E26" s="3">
        <v>1531</v>
      </c>
    </row>
    <row r="27" spans="4:5">
      <c r="D27" s="4" t="s">
        <v>4</v>
      </c>
      <c r="E27" s="3">
        <v>952</v>
      </c>
    </row>
    <row r="28" spans="4:5">
      <c r="D28" s="4" t="s">
        <v>5</v>
      </c>
      <c r="E28" s="3">
        <v>404</v>
      </c>
    </row>
    <row r="29" spans="4:5">
      <c r="D29" s="4" t="s">
        <v>6</v>
      </c>
      <c r="E29" s="3">
        <v>63</v>
      </c>
    </row>
    <row r="30" spans="4:5">
      <c r="D30" s="4" t="s">
        <v>7</v>
      </c>
      <c r="E30" s="3">
        <v>64110</v>
      </c>
    </row>
    <row r="31" spans="4:5">
      <c r="D31" s="4" t="s">
        <v>2</v>
      </c>
      <c r="E31" s="3">
        <v>20149</v>
      </c>
    </row>
    <row r="32" spans="4:5">
      <c r="D32" s="4" t="s">
        <v>3</v>
      </c>
      <c r="E32" s="3">
        <v>9565</v>
      </c>
    </row>
    <row r="33" spans="4:5">
      <c r="D33" s="4" t="s">
        <v>4</v>
      </c>
      <c r="E33" s="3">
        <v>3838</v>
      </c>
    </row>
    <row r="34" spans="4:5">
      <c r="D34" s="4" t="s">
        <v>1</v>
      </c>
      <c r="E34" s="3">
        <v>1912</v>
      </c>
    </row>
    <row r="35" spans="4:5">
      <c r="D35" s="4" t="s">
        <v>5</v>
      </c>
      <c r="E35" s="3">
        <v>340</v>
      </c>
    </row>
    <row r="36" spans="4:5">
      <c r="D36" s="4" t="s">
        <v>6</v>
      </c>
      <c r="E36" s="3">
        <v>77</v>
      </c>
    </row>
    <row r="37" spans="4:5">
      <c r="D37" s="4" t="s">
        <v>7</v>
      </c>
      <c r="E37" s="3">
        <v>141499</v>
      </c>
    </row>
    <row r="38" spans="4:5">
      <c r="D38" s="4" t="s">
        <v>2</v>
      </c>
      <c r="E38" s="3">
        <v>35769</v>
      </c>
    </row>
    <row r="39" spans="4:5">
      <c r="D39" s="4" t="s">
        <v>3</v>
      </c>
      <c r="E39" s="3">
        <v>11737</v>
      </c>
    </row>
    <row r="40" spans="4:5">
      <c r="D40" s="4" t="s">
        <v>4</v>
      </c>
      <c r="E40" s="3">
        <v>4345</v>
      </c>
    </row>
    <row r="41" spans="4:5">
      <c r="D41" s="4" t="s">
        <v>5</v>
      </c>
      <c r="E41" s="3">
        <v>1432</v>
      </c>
    </row>
    <row r="42" spans="4:5">
      <c r="D42" s="4" t="s">
        <v>1</v>
      </c>
      <c r="E42" s="3">
        <v>1414</v>
      </c>
    </row>
    <row r="43" spans="4:5">
      <c r="D43" s="4" t="s">
        <v>6</v>
      </c>
      <c r="E43" s="3">
        <v>278</v>
      </c>
    </row>
    <row r="44" spans="4:5">
      <c r="D44" s="4" t="s">
        <v>7</v>
      </c>
      <c r="E44" s="3">
        <v>211295</v>
      </c>
    </row>
    <row r="45" spans="4:5">
      <c r="D45" s="1" t="s">
        <v>2</v>
      </c>
      <c r="E45" s="3">
        <v>47442</v>
      </c>
    </row>
    <row r="46" spans="4:5">
      <c r="D46" s="1" t="s">
        <v>3</v>
      </c>
      <c r="E46" s="3">
        <v>21394</v>
      </c>
    </row>
    <row r="47" spans="4:5">
      <c r="D47" s="1" t="s">
        <v>4</v>
      </c>
      <c r="E47" s="3">
        <v>8026</v>
      </c>
    </row>
    <row r="48" spans="4:5">
      <c r="D48" s="1" t="s">
        <v>1</v>
      </c>
      <c r="E48" s="3">
        <v>3753</v>
      </c>
    </row>
    <row r="49" spans="4:5">
      <c r="D49" s="1" t="s">
        <v>5</v>
      </c>
      <c r="E49" s="3">
        <v>823</v>
      </c>
    </row>
    <row r="50" spans="4:5">
      <c r="D50" s="1" t="s">
        <v>6</v>
      </c>
      <c r="E50" s="3">
        <v>169</v>
      </c>
    </row>
    <row r="51" spans="4:5">
      <c r="D51" s="1" t="s">
        <v>7</v>
      </c>
      <c r="E51" s="3">
        <v>281072</v>
      </c>
    </row>
    <row r="52" spans="4:5">
      <c r="D52" s="4" t="s">
        <v>2</v>
      </c>
      <c r="E52" s="3">
        <v>7160</v>
      </c>
    </row>
    <row r="53" spans="4:5">
      <c r="D53" s="4" t="s">
        <v>3</v>
      </c>
      <c r="E53" s="3">
        <v>2771</v>
      </c>
    </row>
    <row r="54" spans="4:5">
      <c r="D54" s="4" t="s">
        <v>4</v>
      </c>
      <c r="E54" s="3">
        <v>1165</v>
      </c>
    </row>
    <row r="55" spans="4:5">
      <c r="D55" s="4" t="s">
        <v>1</v>
      </c>
      <c r="E55" s="3">
        <v>916</v>
      </c>
    </row>
    <row r="56" spans="4:5">
      <c r="D56" s="4" t="s">
        <v>5</v>
      </c>
      <c r="E56" s="3">
        <v>225</v>
      </c>
    </row>
    <row r="57" spans="4:5">
      <c r="D57" s="4" t="s">
        <v>6</v>
      </c>
      <c r="E57" s="3">
        <v>47</v>
      </c>
    </row>
    <row r="58" spans="4:5">
      <c r="D58" s="4" t="s">
        <v>7</v>
      </c>
      <c r="E58" s="3">
        <v>56931</v>
      </c>
    </row>
  </sheetData>
  <sortState ref="K4:M10">
    <sortCondition descending="1" ref="M4:M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showGridLines="0" tabSelected="1" zoomScale="106" workbookViewId="0">
      <selection activeCell="B57" sqref="B57"/>
    </sheetView>
  </sheetViews>
  <sheetFormatPr baseColWidth="10" defaultColWidth="9.140625" defaultRowHeight="15"/>
  <cols>
    <col min="1" max="1" width="9.140625" style="15"/>
    <col min="2" max="2" width="37.140625" style="15" customWidth="1"/>
    <col min="3" max="3" width="14.7109375" style="15" bestFit="1" customWidth="1"/>
    <col min="4" max="4" width="8.42578125" style="15" bestFit="1" customWidth="1"/>
    <col min="5" max="5" width="15.28515625" style="15" customWidth="1"/>
    <col min="6" max="10" width="8.85546875" style="15" customWidth="1"/>
    <col min="11" max="16384" width="9.140625" style="15"/>
  </cols>
  <sheetData>
    <row r="1" spans="1:21" ht="20.25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3" spans="1:21" ht="18.75">
      <c r="B3" s="53" t="s">
        <v>52</v>
      </c>
      <c r="C3" s="53"/>
      <c r="D3" s="53"/>
      <c r="G3" s="56" t="s">
        <v>54</v>
      </c>
      <c r="H3" s="56"/>
      <c r="I3" s="56"/>
      <c r="J3" s="56"/>
      <c r="K3" s="56"/>
      <c r="L3" s="56"/>
      <c r="M3" s="56"/>
      <c r="N3" s="56"/>
      <c r="O3" s="56"/>
    </row>
    <row r="4" spans="1:21">
      <c r="B4" s="57" t="s">
        <v>53</v>
      </c>
      <c r="C4" s="57"/>
      <c r="D4" s="57"/>
    </row>
    <row r="5" spans="1:21">
      <c r="B5" s="12" t="s">
        <v>26</v>
      </c>
      <c r="C5" s="12" t="s">
        <v>27</v>
      </c>
      <c r="D5" s="31">
        <v>20.22</v>
      </c>
      <c r="E5" s="16"/>
    </row>
    <row r="6" spans="1:21">
      <c r="B6" s="17" t="s">
        <v>24</v>
      </c>
      <c r="C6" s="18">
        <v>25931972.121456746</v>
      </c>
      <c r="D6" s="19">
        <f>C6/$C$18</f>
        <v>0.30452039264557057</v>
      </c>
    </row>
    <row r="7" spans="1:21">
      <c r="B7" s="15" t="s">
        <v>18</v>
      </c>
      <c r="C7" s="20">
        <v>8359136.0953070754</v>
      </c>
      <c r="D7" s="21">
        <f t="shared" ref="D7:D18" si="0">C7/$C$18</f>
        <v>9.8161736176418338E-2</v>
      </c>
    </row>
    <row r="8" spans="1:21">
      <c r="B8" s="15" t="s">
        <v>22</v>
      </c>
      <c r="C8" s="20">
        <v>8102477.5165800918</v>
      </c>
      <c r="D8" s="21">
        <f t="shared" si="0"/>
        <v>9.5147782173856166E-2</v>
      </c>
    </row>
    <row r="9" spans="1:21">
      <c r="B9" s="15" t="s">
        <v>21</v>
      </c>
      <c r="C9" s="20">
        <v>7358658.9832949471</v>
      </c>
      <c r="D9" s="21">
        <f t="shared" si="0"/>
        <v>8.6413085454603314E-2</v>
      </c>
    </row>
    <row r="10" spans="1:21">
      <c r="B10" s="15" t="s">
        <v>20</v>
      </c>
      <c r="C10" s="20">
        <v>6777327.4059183765</v>
      </c>
      <c r="D10" s="21">
        <f t="shared" si="0"/>
        <v>7.9586480853501437E-2</v>
      </c>
    </row>
    <row r="11" spans="1:21">
      <c r="B11" s="15" t="s">
        <v>19</v>
      </c>
      <c r="C11" s="20">
        <v>5088017.162247682</v>
      </c>
      <c r="D11" s="21">
        <f t="shared" si="0"/>
        <v>5.9748829621525411E-2</v>
      </c>
    </row>
    <row r="12" spans="1:21">
      <c r="B12" s="15" t="s">
        <v>16</v>
      </c>
      <c r="C12" s="20">
        <v>3317685.237725975</v>
      </c>
      <c r="D12" s="21">
        <f t="shared" si="0"/>
        <v>3.8959736904497826E-2</v>
      </c>
    </row>
    <row r="13" spans="1:21">
      <c r="B13" s="15" t="s">
        <v>17</v>
      </c>
      <c r="C13" s="20">
        <v>2930788.7654156145</v>
      </c>
      <c r="D13" s="21">
        <f t="shared" si="0"/>
        <v>3.4416393069739815E-2</v>
      </c>
    </row>
    <row r="14" spans="1:21">
      <c r="B14" s="15" t="s">
        <v>15</v>
      </c>
      <c r="C14" s="20">
        <v>2813334.185885516</v>
      </c>
      <c r="D14" s="21">
        <f t="shared" si="0"/>
        <v>3.3037118307720027E-2</v>
      </c>
    </row>
    <row r="15" spans="1:21">
      <c r="B15" s="15" t="s">
        <v>13</v>
      </c>
      <c r="C15" s="20">
        <v>1121503.4313902184</v>
      </c>
      <c r="D15" s="21">
        <f t="shared" si="0"/>
        <v>1.3169868596215308E-2</v>
      </c>
    </row>
    <row r="16" spans="1:21">
      <c r="B16" s="22" t="s">
        <v>14</v>
      </c>
      <c r="C16" s="23">
        <v>595301.97791183798</v>
      </c>
      <c r="D16" s="21">
        <f t="shared" si="0"/>
        <v>6.9906596847835144E-3</v>
      </c>
    </row>
    <row r="17" spans="2:7">
      <c r="B17" s="22" t="s">
        <v>23</v>
      </c>
      <c r="C17" s="23">
        <v>12760564.110920098</v>
      </c>
      <c r="D17" s="30">
        <f t="shared" si="0"/>
        <v>0.1498479165115682</v>
      </c>
    </row>
    <row r="18" spans="2:7">
      <c r="B18" s="25" t="s">
        <v>25</v>
      </c>
      <c r="C18" s="26">
        <v>85156766.994054183</v>
      </c>
      <c r="D18" s="21">
        <f t="shared" si="0"/>
        <v>1</v>
      </c>
    </row>
    <row r="19" spans="2:7">
      <c r="B19" s="36" t="s">
        <v>34</v>
      </c>
    </row>
    <row r="20" spans="2:7">
      <c r="B20" s="36" t="s">
        <v>35</v>
      </c>
    </row>
    <row r="22" spans="2:7">
      <c r="G22" s="35" t="s">
        <v>34</v>
      </c>
    </row>
    <row r="23" spans="2:7">
      <c r="B23" s="12" t="s">
        <v>28</v>
      </c>
      <c r="C23" s="12" t="s">
        <v>27</v>
      </c>
      <c r="D23" s="13">
        <v>20.22</v>
      </c>
      <c r="G23" s="35" t="s">
        <v>35</v>
      </c>
    </row>
    <row r="24" spans="2:7">
      <c r="B24" s="17" t="s">
        <v>43</v>
      </c>
      <c r="C24" s="18">
        <f>Áncash!C18</f>
        <v>21869048.28146423</v>
      </c>
      <c r="D24" s="21">
        <f t="shared" ref="D24:D29" si="1">C24/$C$32</f>
        <v>0.25680928308364703</v>
      </c>
    </row>
    <row r="25" spans="2:7">
      <c r="B25" s="15" t="s">
        <v>44</v>
      </c>
      <c r="C25" s="20">
        <f>Apurímac!C18</f>
        <v>5720112.4290285027</v>
      </c>
      <c r="D25" s="21">
        <f t="shared" si="1"/>
        <v>6.7171554662565955E-2</v>
      </c>
    </row>
    <row r="26" spans="2:7">
      <c r="B26" s="15" t="s">
        <v>45</v>
      </c>
      <c r="C26" s="20">
        <f>Ayacucho!C18</f>
        <v>6036887.5503987046</v>
      </c>
      <c r="D26" s="21">
        <f t="shared" si="1"/>
        <v>7.089146010933238E-2</v>
      </c>
    </row>
    <row r="27" spans="2:7">
      <c r="B27" s="15" t="s">
        <v>46</v>
      </c>
      <c r="C27" s="20">
        <f>Huancavelica!C18</f>
        <v>3502977.9785640202</v>
      </c>
      <c r="D27" s="21">
        <f t="shared" si="1"/>
        <v>4.1135638449127654E-2</v>
      </c>
    </row>
    <row r="28" spans="2:7">
      <c r="B28" s="15" t="s">
        <v>47</v>
      </c>
      <c r="C28" s="20">
        <f>Huánuco!C18</f>
        <v>6065994.9431352438</v>
      </c>
      <c r="D28" s="21">
        <f t="shared" si="1"/>
        <v>7.1233269618593956E-2</v>
      </c>
    </row>
    <row r="29" spans="2:7">
      <c r="B29" s="15" t="s">
        <v>55</v>
      </c>
      <c r="C29" s="20">
        <f>Ica!C18</f>
        <v>20081098.778612778</v>
      </c>
      <c r="D29" s="21">
        <f t="shared" si="1"/>
        <v>0.23581330629913275</v>
      </c>
    </row>
    <row r="30" spans="2:7">
      <c r="B30" s="15" t="s">
        <v>49</v>
      </c>
      <c r="C30" s="20">
        <f>Junín!C18</f>
        <v>16503651.51512903</v>
      </c>
      <c r="D30" s="21">
        <f t="shared" ref="D30:D31" si="2">C30/$C$32</f>
        <v>0.19380317146470988</v>
      </c>
    </row>
    <row r="31" spans="2:7">
      <c r="B31" s="15" t="s">
        <v>56</v>
      </c>
      <c r="C31" s="20">
        <f>Pasco!C18</f>
        <v>5376995.5177216725</v>
      </c>
      <c r="D31" s="21">
        <f t="shared" si="2"/>
        <v>6.3142316312890384E-2</v>
      </c>
    </row>
    <row r="32" spans="2:7">
      <c r="B32" s="45" t="s">
        <v>25</v>
      </c>
      <c r="C32" s="44">
        <f>SUM(C24:C31)</f>
        <v>85156766.994054183</v>
      </c>
      <c r="D32" s="19">
        <f>C32/$C$32</f>
        <v>1</v>
      </c>
    </row>
    <row r="33" spans="2:18">
      <c r="B33" s="36" t="s">
        <v>34</v>
      </c>
    </row>
    <row r="34" spans="2:18">
      <c r="B34" s="36" t="s">
        <v>35</v>
      </c>
    </row>
    <row r="36" spans="2:18" ht="18.75">
      <c r="B36" s="53" t="s">
        <v>75</v>
      </c>
      <c r="C36" s="53"/>
      <c r="D36" s="53"/>
      <c r="E36" s="53"/>
      <c r="F36" s="53"/>
      <c r="G36" s="53"/>
      <c r="H36" s="53"/>
      <c r="K36" s="56" t="s">
        <v>57</v>
      </c>
      <c r="L36" s="56"/>
      <c r="M36" s="56"/>
      <c r="N36" s="56"/>
      <c r="O36" s="56"/>
      <c r="P36" s="56"/>
      <c r="Q36" s="56"/>
      <c r="R36" s="56"/>
    </row>
    <row r="37" spans="2:18">
      <c r="B37" s="52" t="s">
        <v>74</v>
      </c>
      <c r="C37" s="52"/>
      <c r="D37" s="52"/>
      <c r="E37" s="52"/>
      <c r="F37" s="52"/>
      <c r="G37" s="52"/>
      <c r="H37" s="52"/>
    </row>
    <row r="38" spans="2:18" s="39" customFormat="1" ht="45">
      <c r="B38" s="37" t="s">
        <v>26</v>
      </c>
      <c r="C38" s="37" t="s">
        <v>27</v>
      </c>
      <c r="D38" s="38">
        <v>20.22</v>
      </c>
      <c r="E38" s="37" t="s">
        <v>30</v>
      </c>
      <c r="F38" s="40">
        <v>20.22</v>
      </c>
      <c r="G38" s="37" t="s">
        <v>33</v>
      </c>
      <c r="H38" s="37" t="s">
        <v>36</v>
      </c>
    </row>
    <row r="39" spans="2:18">
      <c r="B39" s="17" t="s">
        <v>24</v>
      </c>
      <c r="C39" s="18">
        <v>25931972.121456746</v>
      </c>
      <c r="D39" s="19">
        <f>C39/$C$51</f>
        <v>0.30452039264557057</v>
      </c>
      <c r="E39" s="20">
        <f>VLOOKUP(B39,Hoja1!$E$3:$F$15,2,FALSE)</f>
        <v>62454949.251891792</v>
      </c>
      <c r="F39" s="19">
        <f>E39/$E$51</f>
        <v>0.12221498935022916</v>
      </c>
      <c r="G39" s="21">
        <f>C39/$E$51</f>
        <v>5.0744988741757355E-2</v>
      </c>
      <c r="H39" s="21">
        <f t="shared" ref="H39:H51" si="3">C39/E39</f>
        <v>0.41521084288882443</v>
      </c>
    </row>
    <row r="40" spans="2:18">
      <c r="B40" s="15" t="s">
        <v>18</v>
      </c>
      <c r="C40" s="20">
        <v>8359136.0953070754</v>
      </c>
      <c r="D40" s="21">
        <f t="shared" ref="D40:D51" si="4">C40/$C$51</f>
        <v>9.8161736176418338E-2</v>
      </c>
      <c r="E40" s="20">
        <f>VLOOKUP(B40,Hoja1!$E$3:$F$15,2,FALSE)</f>
        <v>31441654.835233562</v>
      </c>
      <c r="F40" s="21">
        <f t="shared" ref="F40:F51" si="5">E40/$E$51</f>
        <v>6.1526613292784887E-2</v>
      </c>
      <c r="G40" s="21">
        <f t="shared" ref="G40:G51" si="6">C40/$E$51</f>
        <v>1.635757840014777E-2</v>
      </c>
      <c r="H40" s="21">
        <f t="shared" si="3"/>
        <v>0.26586183644315742</v>
      </c>
    </row>
    <row r="41" spans="2:18">
      <c r="B41" s="15" t="s">
        <v>22</v>
      </c>
      <c r="C41" s="20">
        <v>8102477.5165800918</v>
      </c>
      <c r="D41" s="21">
        <f t="shared" si="4"/>
        <v>9.5147782173856166E-2</v>
      </c>
      <c r="E41" s="20">
        <f>VLOOKUP(B41,Hoja1!$E$3:$F$15,2,FALSE)</f>
        <v>73322725.797771037</v>
      </c>
      <c r="F41" s="21">
        <f t="shared" si="5"/>
        <v>0.14348160169600846</v>
      </c>
      <c r="G41" s="21">
        <f t="shared" si="6"/>
        <v>1.5855335970340449E-2</v>
      </c>
      <c r="H41" s="21">
        <f t="shared" si="3"/>
        <v>0.11050431402301197</v>
      </c>
    </row>
    <row r="42" spans="2:18">
      <c r="B42" s="15" t="s">
        <v>21</v>
      </c>
      <c r="C42" s="20">
        <v>7358658.9832949471</v>
      </c>
      <c r="D42" s="21">
        <f t="shared" si="4"/>
        <v>8.6413085454603314E-2</v>
      </c>
      <c r="E42" s="20">
        <f>VLOOKUP(B42,Hoja1!$E$3:$F$15,2,FALSE)</f>
        <v>37778986.965708852</v>
      </c>
      <c r="F42" s="21">
        <f t="shared" si="5"/>
        <v>7.3927823895184694E-2</v>
      </c>
      <c r="G42" s="21">
        <f t="shared" si="6"/>
        <v>1.4399794412580019E-2</v>
      </c>
      <c r="H42" s="21">
        <f t="shared" si="3"/>
        <v>0.19478179735137521</v>
      </c>
    </row>
    <row r="43" spans="2:18">
      <c r="B43" s="15" t="s">
        <v>20</v>
      </c>
      <c r="C43" s="20">
        <v>6777327.4059183765</v>
      </c>
      <c r="D43" s="21">
        <f t="shared" si="4"/>
        <v>7.9586480853501437E-2</v>
      </c>
      <c r="E43" s="20">
        <f>VLOOKUP(B43,Hoja1!$E$3:$F$15,2,FALSE)</f>
        <v>59488419.86639493</v>
      </c>
      <c r="F43" s="21">
        <f t="shared" si="5"/>
        <v>0.11640993528168136</v>
      </c>
      <c r="G43" s="21">
        <f t="shared" si="6"/>
        <v>1.3262215511483124E-2</v>
      </c>
      <c r="H43" s="21">
        <f t="shared" si="3"/>
        <v>0.113926835191447</v>
      </c>
    </row>
    <row r="44" spans="2:18">
      <c r="B44" s="15" t="s">
        <v>19</v>
      </c>
      <c r="C44" s="20">
        <v>5088017.162247682</v>
      </c>
      <c r="D44" s="21">
        <f t="shared" si="4"/>
        <v>5.9748829621525411E-2</v>
      </c>
      <c r="E44" s="20">
        <f>VLOOKUP(B44,Hoja1!$E$3:$F$15,2,FALSE)</f>
        <v>31166580.305036455</v>
      </c>
      <c r="F44" s="21">
        <f t="shared" si="5"/>
        <v>6.0988333601883681E-2</v>
      </c>
      <c r="G44" s="21">
        <f t="shared" si="6"/>
        <v>9.9564881686145645E-3</v>
      </c>
      <c r="H44" s="21">
        <f t="shared" si="3"/>
        <v>0.16325233992468108</v>
      </c>
    </row>
    <row r="45" spans="2:18">
      <c r="B45" s="15" t="s">
        <v>16</v>
      </c>
      <c r="C45" s="20">
        <v>3317685.237725975</v>
      </c>
      <c r="D45" s="21">
        <f t="shared" si="4"/>
        <v>3.8959736904497826E-2</v>
      </c>
      <c r="E45" s="20">
        <f>VLOOKUP(B45,Hoja1!$E$3:$F$15,2,FALSE)</f>
        <v>27052583.582496058</v>
      </c>
      <c r="F45" s="21">
        <f t="shared" si="5"/>
        <v>5.2937857672357209E-2</v>
      </c>
      <c r="G45" s="21">
        <f t="shared" si="6"/>
        <v>6.4922135211535796E-3</v>
      </c>
      <c r="H45" s="21">
        <f t="shared" si="3"/>
        <v>0.1226383878496777</v>
      </c>
    </row>
    <row r="46" spans="2:18">
      <c r="B46" s="15" t="s">
        <v>17</v>
      </c>
      <c r="C46" s="20">
        <v>2930788.7654156145</v>
      </c>
      <c r="D46" s="21">
        <f t="shared" si="4"/>
        <v>3.4416393069739815E-2</v>
      </c>
      <c r="E46" s="20">
        <f>VLOOKUP(B46,Hoja1!$E$3:$F$15,2,FALSE)</f>
        <v>29108098.078556497</v>
      </c>
      <c r="F46" s="21">
        <f t="shared" si="5"/>
        <v>5.6960191934964245E-2</v>
      </c>
      <c r="G46" s="21">
        <f t="shared" si="6"/>
        <v>5.7351150236054508E-3</v>
      </c>
      <c r="H46" s="21">
        <f t="shared" si="3"/>
        <v>0.1006863711090311</v>
      </c>
    </row>
    <row r="47" spans="2:18">
      <c r="B47" s="15" t="s">
        <v>15</v>
      </c>
      <c r="C47" s="20">
        <v>2813334.185885516</v>
      </c>
      <c r="D47" s="21">
        <f t="shared" si="4"/>
        <v>3.3037118307720027E-2</v>
      </c>
      <c r="E47" s="20">
        <f>VLOOKUP(B47,Hoja1!$E$3:$F$15,2,FALSE)</f>
        <v>10668679.578409322</v>
      </c>
      <c r="F47" s="21">
        <f t="shared" si="5"/>
        <v>2.0877009375150642E-2</v>
      </c>
      <c r="G47" s="21">
        <f t="shared" si="6"/>
        <v>5.5052739884536711E-3</v>
      </c>
      <c r="H47" s="21">
        <f t="shared" si="3"/>
        <v>0.2637003169144741</v>
      </c>
    </row>
    <row r="48" spans="2:18">
      <c r="B48" s="15" t="s">
        <v>13</v>
      </c>
      <c r="C48" s="20">
        <v>1121503.4313902184</v>
      </c>
      <c r="D48" s="21">
        <f t="shared" si="4"/>
        <v>1.3169868596215308E-2</v>
      </c>
      <c r="E48" s="20">
        <f>VLOOKUP(B48,Hoja1!$E$3:$F$15,2,FALSE)</f>
        <v>12779458.724487275</v>
      </c>
      <c r="F48" s="21">
        <f t="shared" si="5"/>
        <v>2.5007488287529054E-2</v>
      </c>
      <c r="G48" s="21">
        <f t="shared" si="6"/>
        <v>2.1946143830938948E-3</v>
      </c>
      <c r="H48" s="21">
        <f t="shared" si="3"/>
        <v>8.775828895172666E-2</v>
      </c>
    </row>
    <row r="49" spans="2:11">
      <c r="B49" s="22" t="s">
        <v>14</v>
      </c>
      <c r="C49" s="23">
        <v>595301.97791183798</v>
      </c>
      <c r="D49" s="21">
        <f t="shared" si="4"/>
        <v>6.9906596847835144E-3</v>
      </c>
      <c r="E49" s="20">
        <f>VLOOKUP(B49,Hoja1!$E$3:$F$15,2,FALSE)</f>
        <v>2254851.32906802</v>
      </c>
      <c r="F49" s="21">
        <f t="shared" si="5"/>
        <v>4.412406614197205E-3</v>
      </c>
      <c r="G49" s="21">
        <f t="shared" si="6"/>
        <v>1.1649168842845846E-3</v>
      </c>
      <c r="H49" s="21">
        <f t="shared" si="3"/>
        <v>0.26400941394122401</v>
      </c>
    </row>
    <row r="50" spans="2:11">
      <c r="B50" s="22" t="s">
        <v>23</v>
      </c>
      <c r="C50" s="23">
        <v>12760564.110920098</v>
      </c>
      <c r="D50" s="30">
        <f t="shared" si="4"/>
        <v>0.1498479165115682</v>
      </c>
      <c r="E50" s="32">
        <f>VLOOKUP(B50,Hoja1!$E$3:$F$15,2,FALSE)</f>
        <v>133508292.49494432</v>
      </c>
      <c r="F50" s="30">
        <f t="shared" si="5"/>
        <v>0.26125574899802928</v>
      </c>
      <c r="G50" s="30">
        <f t="shared" si="6"/>
        <v>2.4970514356342659E-2</v>
      </c>
      <c r="H50" s="30">
        <f t="shared" si="3"/>
        <v>9.557881291458592E-2</v>
      </c>
    </row>
    <row r="51" spans="2:11">
      <c r="B51" s="25" t="s">
        <v>25</v>
      </c>
      <c r="C51" s="46">
        <v>85156766.994054183</v>
      </c>
      <c r="D51" s="21">
        <f t="shared" si="4"/>
        <v>1</v>
      </c>
      <c r="E51" s="20">
        <f>VLOOKUP(B51,Hoja1!$E$3:$F$15,2,FALSE)</f>
        <v>511025280.80999815</v>
      </c>
      <c r="F51" s="21">
        <f t="shared" si="5"/>
        <v>1</v>
      </c>
      <c r="G51" s="21">
        <f t="shared" si="6"/>
        <v>0.16663904936185714</v>
      </c>
      <c r="H51" s="21">
        <f t="shared" si="3"/>
        <v>0.16663904936185714</v>
      </c>
    </row>
    <row r="52" spans="2:11">
      <c r="B52" s="15" t="s">
        <v>34</v>
      </c>
    </row>
    <row r="53" spans="2:11">
      <c r="B53" s="15" t="s">
        <v>35</v>
      </c>
    </row>
    <row r="56" spans="2:11" ht="30">
      <c r="B56" s="37" t="s">
        <v>28</v>
      </c>
      <c r="C56" s="42" t="s">
        <v>27</v>
      </c>
      <c r="D56" s="40">
        <v>20.22</v>
      </c>
      <c r="E56" s="37" t="s">
        <v>29</v>
      </c>
      <c r="K56" s="35" t="s">
        <v>34</v>
      </c>
    </row>
    <row r="57" spans="2:11">
      <c r="B57" s="17" t="s">
        <v>43</v>
      </c>
      <c r="C57" s="18">
        <f t="shared" ref="C57:C62" si="7">C24</f>
        <v>21869048.28146423</v>
      </c>
      <c r="D57" s="21">
        <f>C57/$C$65</f>
        <v>0.25680928308364703</v>
      </c>
      <c r="E57" s="28">
        <f t="shared" ref="E57:E65" si="8">+C57/$E$51</f>
        <v>4.2794454800358997E-2</v>
      </c>
      <c r="K57" s="35" t="s">
        <v>35</v>
      </c>
    </row>
    <row r="58" spans="2:11">
      <c r="B58" s="15" t="s">
        <v>44</v>
      </c>
      <c r="C58" s="20">
        <f t="shared" si="7"/>
        <v>5720112.4290285027</v>
      </c>
      <c r="D58" s="21">
        <f t="shared" ref="D58:D65" si="9">C58/$C$65</f>
        <v>6.7171554662565955E-2</v>
      </c>
      <c r="E58" s="28">
        <f t="shared" si="8"/>
        <v>1.1193404013128011E-2</v>
      </c>
    </row>
    <row r="59" spans="2:11">
      <c r="B59" s="15" t="s">
        <v>45</v>
      </c>
      <c r="C59" s="20">
        <f t="shared" si="7"/>
        <v>6036887.5503987046</v>
      </c>
      <c r="D59" s="21">
        <f t="shared" si="9"/>
        <v>7.089146010933238E-2</v>
      </c>
      <c r="E59" s="28">
        <f t="shared" si="8"/>
        <v>1.1813285520493164E-2</v>
      </c>
    </row>
    <row r="60" spans="2:11">
      <c r="B60" s="15" t="s">
        <v>46</v>
      </c>
      <c r="C60" s="20">
        <f t="shared" si="7"/>
        <v>3502977.9785640202</v>
      </c>
      <c r="D60" s="21">
        <f t="shared" si="9"/>
        <v>4.1135638449127654E-2</v>
      </c>
      <c r="E60" s="28">
        <f t="shared" si="8"/>
        <v>6.8548036860556919E-3</v>
      </c>
    </row>
    <row r="61" spans="2:11">
      <c r="B61" s="15" t="s">
        <v>47</v>
      </c>
      <c r="C61" s="20">
        <f t="shared" si="7"/>
        <v>6065994.9431352438</v>
      </c>
      <c r="D61" s="21">
        <f t="shared" si="9"/>
        <v>7.1233269618593956E-2</v>
      </c>
      <c r="E61" s="28">
        <f t="shared" si="8"/>
        <v>1.1870244332179355E-2</v>
      </c>
    </row>
    <row r="62" spans="2:11">
      <c r="B62" s="15" t="s">
        <v>55</v>
      </c>
      <c r="C62" s="20">
        <f t="shared" si="7"/>
        <v>20081098.778612778</v>
      </c>
      <c r="D62" s="21">
        <f t="shared" si="9"/>
        <v>0.23581330629913275</v>
      </c>
      <c r="E62" s="21">
        <f t="shared" si="8"/>
        <v>3.9295705188563915E-2</v>
      </c>
    </row>
    <row r="63" spans="2:11">
      <c r="B63" s="15" t="s">
        <v>49</v>
      </c>
      <c r="C63" s="20">
        <f t="shared" ref="C63:C64" si="10">C30</f>
        <v>16503651.51512903</v>
      </c>
      <c r="D63" s="21">
        <f t="shared" si="9"/>
        <v>0.19380317146470988</v>
      </c>
      <c r="E63" s="21">
        <f t="shared" si="8"/>
        <v>3.229517625619225E-2</v>
      </c>
    </row>
    <row r="64" spans="2:11">
      <c r="B64" s="15" t="s">
        <v>56</v>
      </c>
      <c r="C64" s="20">
        <f t="shared" si="10"/>
        <v>5376995.5177216725</v>
      </c>
      <c r="D64" s="21">
        <f t="shared" si="9"/>
        <v>6.3142316312890384E-2</v>
      </c>
      <c r="E64" s="21">
        <f t="shared" si="8"/>
        <v>1.0521975564885737E-2</v>
      </c>
    </row>
    <row r="65" spans="2:5">
      <c r="B65" s="45" t="s">
        <v>25</v>
      </c>
      <c r="C65" s="41">
        <f>SUM(C57:C64)</f>
        <v>85156766.994054183</v>
      </c>
      <c r="D65" s="19">
        <f t="shared" si="9"/>
        <v>1</v>
      </c>
      <c r="E65" s="19">
        <f t="shared" si="8"/>
        <v>0.16663904936185714</v>
      </c>
    </row>
    <row r="66" spans="2:5">
      <c r="B66" s="15" t="s">
        <v>34</v>
      </c>
    </row>
    <row r="67" spans="2:5">
      <c r="B67" s="15" t="s">
        <v>35</v>
      </c>
    </row>
  </sheetData>
  <sortState ref="B6:D16">
    <sortCondition descending="1" ref="D6:D16"/>
  </sortState>
  <mergeCells count="7">
    <mergeCell ref="B37:H37"/>
    <mergeCell ref="B3:D3"/>
    <mergeCell ref="A1:U1"/>
    <mergeCell ref="G3:O3"/>
    <mergeCell ref="B4:D4"/>
    <mergeCell ref="K36:R36"/>
    <mergeCell ref="B36:H36"/>
  </mergeCells>
  <conditionalFormatting sqref="H39:H4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{A3A8D497-C317-455E-A1E8-AC2D8DC11A22}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A8D497-C317-455E-A1E8-AC2D8DC11A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H39:H49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topLeftCell="A19" workbookViewId="0">
      <selection activeCell="D20" sqref="D20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customWidth="1"/>
    <col min="7" max="7" width="20.7109375" style="15" customWidth="1"/>
    <col min="8" max="8" width="11.42578125" style="15" customWidth="1"/>
    <col min="9" max="16384" width="11.42578125" style="15"/>
  </cols>
  <sheetData>
    <row r="1" spans="2:16" ht="26.25">
      <c r="B1" s="58" t="s">
        <v>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>
      <c r="F2" s="59" t="s">
        <v>59</v>
      </c>
      <c r="G2" s="59"/>
      <c r="H2" s="59"/>
      <c r="I2" s="59"/>
      <c r="J2" s="59"/>
      <c r="K2" s="59"/>
    </row>
    <row r="3" spans="2:16" ht="18.75">
      <c r="B3" s="53" t="s">
        <v>31</v>
      </c>
      <c r="C3" s="53"/>
      <c r="D3" s="53"/>
    </row>
    <row r="5" spans="2:16">
      <c r="B5" s="12" t="s">
        <v>26</v>
      </c>
      <c r="C5" s="12" t="s">
        <v>27</v>
      </c>
      <c r="D5" s="13">
        <v>20.22</v>
      </c>
    </row>
    <row r="6" spans="2:16">
      <c r="B6" s="17" t="s">
        <v>24</v>
      </c>
      <c r="C6" s="18">
        <v>9733880.7981392816</v>
      </c>
      <c r="D6" s="19">
        <f>C6/$C$18</f>
        <v>0.44509850967723752</v>
      </c>
    </row>
    <row r="7" spans="2:16">
      <c r="B7" s="15" t="s">
        <v>22</v>
      </c>
      <c r="C7" s="20">
        <v>1954906.4830702946</v>
      </c>
      <c r="D7" s="21">
        <f t="shared" ref="D7:D18" si="0">C7/$C$18</f>
        <v>8.9391475015729624E-2</v>
      </c>
    </row>
    <row r="8" spans="2:16">
      <c r="B8" s="15" t="s">
        <v>21</v>
      </c>
      <c r="C8" s="20">
        <v>1589024.4718597818</v>
      </c>
      <c r="D8" s="21">
        <f t="shared" si="0"/>
        <v>7.2660888183534139E-2</v>
      </c>
    </row>
    <row r="9" spans="2:16">
      <c r="B9" s="15" t="s">
        <v>20</v>
      </c>
      <c r="C9" s="20">
        <v>1248018.7161389887</v>
      </c>
      <c r="D9" s="21">
        <f t="shared" si="0"/>
        <v>5.7067811094311978E-2</v>
      </c>
    </row>
    <row r="10" spans="2:16">
      <c r="B10" s="15" t="s">
        <v>19</v>
      </c>
      <c r="C10" s="20">
        <v>1108603.4563315625</v>
      </c>
      <c r="D10" s="21">
        <f t="shared" si="0"/>
        <v>5.0692807572755356E-2</v>
      </c>
    </row>
    <row r="11" spans="2:16">
      <c r="B11" s="15" t="s">
        <v>18</v>
      </c>
      <c r="C11" s="20">
        <v>829718.51413184439</v>
      </c>
      <c r="D11" s="21">
        <f t="shared" si="0"/>
        <v>3.7940311962962617E-2</v>
      </c>
    </row>
    <row r="12" spans="2:16">
      <c r="B12" s="15" t="s">
        <v>17</v>
      </c>
      <c r="C12" s="20">
        <v>740911.12404334929</v>
      </c>
      <c r="D12" s="21">
        <f t="shared" si="0"/>
        <v>3.3879440682900261E-2</v>
      </c>
    </row>
    <row r="13" spans="2:16">
      <c r="B13" s="15" t="s">
        <v>16</v>
      </c>
      <c r="C13" s="20">
        <v>608163.14430257655</v>
      </c>
      <c r="D13" s="21">
        <f t="shared" si="0"/>
        <v>2.7809310056626631E-2</v>
      </c>
    </row>
    <row r="14" spans="2:16">
      <c r="B14" s="15" t="s">
        <v>15</v>
      </c>
      <c r="C14" s="20">
        <v>467466.38664774789</v>
      </c>
      <c r="D14" s="21">
        <f t="shared" si="0"/>
        <v>2.1375707832881008E-2</v>
      </c>
    </row>
    <row r="15" spans="2:16">
      <c r="B15" s="15" t="s">
        <v>14</v>
      </c>
      <c r="C15" s="20">
        <v>437391.23404152342</v>
      </c>
      <c r="D15" s="21">
        <f t="shared" si="0"/>
        <v>2.0000469540882925E-2</v>
      </c>
    </row>
    <row r="16" spans="2:16">
      <c r="B16" s="22" t="s">
        <v>13</v>
      </c>
      <c r="C16" s="23">
        <v>413343.6394194751</v>
      </c>
      <c r="D16" s="24">
        <f t="shared" si="0"/>
        <v>1.8900851747161624E-2</v>
      </c>
    </row>
    <row r="17" spans="2:6">
      <c r="B17" s="22" t="s">
        <v>32</v>
      </c>
      <c r="C17" s="23">
        <v>2737620.3133378029</v>
      </c>
      <c r="D17" s="24">
        <f t="shared" si="0"/>
        <v>0.12518241663301624</v>
      </c>
    </row>
    <row r="18" spans="2:6">
      <c r="B18" s="25" t="s">
        <v>25</v>
      </c>
      <c r="C18" s="26">
        <v>21869048.28146423</v>
      </c>
      <c r="D18" s="27">
        <f t="shared" si="0"/>
        <v>1</v>
      </c>
    </row>
    <row r="19" spans="2:6">
      <c r="B19" s="15" t="s">
        <v>34</v>
      </c>
      <c r="F19" s="15" t="s">
        <v>34</v>
      </c>
    </row>
    <row r="20" spans="2:6">
      <c r="B20" s="15" t="s">
        <v>35</v>
      </c>
      <c r="F20" s="15" t="s">
        <v>35</v>
      </c>
    </row>
    <row r="22" spans="2:6" ht="18.75">
      <c r="B22" s="29" t="s">
        <v>29</v>
      </c>
    </row>
    <row r="24" spans="2:6">
      <c r="B24" s="12" t="s">
        <v>26</v>
      </c>
      <c r="C24" s="12" t="s">
        <v>27</v>
      </c>
      <c r="D24" s="12" t="s">
        <v>30</v>
      </c>
      <c r="E24" s="14" t="s">
        <v>33</v>
      </c>
    </row>
    <row r="25" spans="2:6">
      <c r="B25" s="17" t="s">
        <v>24</v>
      </c>
      <c r="C25" s="18">
        <v>9733880.7981392816</v>
      </c>
      <c r="D25" s="18">
        <f>VLOOKUP(B25,Hoja1!$E$3:$F$15,2,FALSE)</f>
        <v>62454949.251891792</v>
      </c>
      <c r="E25" s="19">
        <f t="shared" ref="E25:E37" si="1">+C25/D25</f>
        <v>0.15585443451216058</v>
      </c>
    </row>
    <row r="26" spans="2:6">
      <c r="B26" s="15" t="s">
        <v>22</v>
      </c>
      <c r="C26" s="20">
        <v>1954906.4830702946</v>
      </c>
      <c r="D26" s="20">
        <f>VLOOKUP(B26,Hoja1!$E$3:$F$15,2,FALSE)</f>
        <v>73322725.797771037</v>
      </c>
      <c r="E26" s="21">
        <f t="shared" si="1"/>
        <v>2.6661672241455631E-2</v>
      </c>
    </row>
    <row r="27" spans="2:6">
      <c r="B27" s="15" t="s">
        <v>21</v>
      </c>
      <c r="C27" s="20">
        <v>1589024.4718597818</v>
      </c>
      <c r="D27" s="20">
        <f>VLOOKUP(B27,Hoja1!$E$3:$F$15,2,FALSE)</f>
        <v>37778986.965708852</v>
      </c>
      <c r="E27" s="21">
        <f t="shared" si="1"/>
        <v>4.2061066203339548E-2</v>
      </c>
    </row>
    <row r="28" spans="2:6">
      <c r="B28" s="15" t="s">
        <v>20</v>
      </c>
      <c r="C28" s="20">
        <v>1248018.7161389887</v>
      </c>
      <c r="D28" s="20">
        <f>VLOOKUP(B28,Hoja1!$E$3:$F$15,2,FALSE)</f>
        <v>59488419.86639493</v>
      </c>
      <c r="E28" s="21">
        <f t="shared" si="1"/>
        <v>2.0979187528293988E-2</v>
      </c>
    </row>
    <row r="29" spans="2:6">
      <c r="B29" s="15" t="s">
        <v>19</v>
      </c>
      <c r="C29" s="20">
        <v>1108603.4563315625</v>
      </c>
      <c r="D29" s="20">
        <f>VLOOKUP(B29,Hoja1!$E$3:$F$15,2,FALSE)</f>
        <v>31166580.305036455</v>
      </c>
      <c r="E29" s="21">
        <f t="shared" si="1"/>
        <v>3.5570262938100221E-2</v>
      </c>
    </row>
    <row r="30" spans="2:6">
      <c r="B30" s="15" t="s">
        <v>18</v>
      </c>
      <c r="C30" s="20">
        <v>829718.51413184439</v>
      </c>
      <c r="D30" s="20">
        <f>VLOOKUP(B30,Hoja1!$E$3:$F$15,2,FALSE)</f>
        <v>31441654.835233562</v>
      </c>
      <c r="E30" s="21">
        <f t="shared" si="1"/>
        <v>2.6389148996129194E-2</v>
      </c>
    </row>
    <row r="31" spans="2:6">
      <c r="B31" s="15" t="s">
        <v>17</v>
      </c>
      <c r="C31" s="20">
        <v>740911.12404334929</v>
      </c>
      <c r="D31" s="20">
        <f>VLOOKUP(B31,Hoja1!$E$3:$F$15,2,FALSE)</f>
        <v>29108098.078556497</v>
      </c>
      <c r="E31" s="21">
        <f t="shared" si="1"/>
        <v>2.5453779977097423E-2</v>
      </c>
    </row>
    <row r="32" spans="2:6">
      <c r="B32" s="15" t="s">
        <v>16</v>
      </c>
      <c r="C32" s="20">
        <v>608163.14430257655</v>
      </c>
      <c r="D32" s="20">
        <f>VLOOKUP(B32,Hoja1!$E$3:$F$15,2,FALSE)</f>
        <v>27052583.582496058</v>
      </c>
      <c r="E32" s="21">
        <f t="shared" si="1"/>
        <v>2.2480778682302225E-2</v>
      </c>
    </row>
    <row r="33" spans="2:5">
      <c r="B33" s="15" t="s">
        <v>15</v>
      </c>
      <c r="C33" s="20">
        <v>467466.38664774789</v>
      </c>
      <c r="D33" s="20">
        <f>VLOOKUP(B33,Hoja1!$E$3:$F$15,2,FALSE)</f>
        <v>10668679.578409322</v>
      </c>
      <c r="E33" s="21">
        <f t="shared" si="1"/>
        <v>4.3816705076960068E-2</v>
      </c>
    </row>
    <row r="34" spans="2:5">
      <c r="B34" s="15" t="s">
        <v>14</v>
      </c>
      <c r="C34" s="20">
        <v>437391.23404152342</v>
      </c>
      <c r="D34" s="20">
        <f>VLOOKUP(B34,Hoja1!$E$3:$F$15,2,FALSE)</f>
        <v>2254851.32906802</v>
      </c>
      <c r="E34" s="21">
        <f t="shared" si="1"/>
        <v>0.19397785938388537</v>
      </c>
    </row>
    <row r="35" spans="2:5">
      <c r="B35" s="22" t="s">
        <v>13</v>
      </c>
      <c r="C35" s="23">
        <v>413343.6394194751</v>
      </c>
      <c r="D35" s="20">
        <f>VLOOKUP(B35,Hoja1!$E$3:$F$15,2,FALSE)</f>
        <v>12779458.724487275</v>
      </c>
      <c r="E35" s="24">
        <f t="shared" si="1"/>
        <v>3.234437767128974E-2</v>
      </c>
    </row>
    <row r="36" spans="2:5">
      <c r="B36" s="22" t="s">
        <v>23</v>
      </c>
      <c r="C36" s="23">
        <v>2737620.3133378029</v>
      </c>
      <c r="D36" s="32">
        <f>VLOOKUP(B36,Hoja1!$E$3:$F$15,2,FALSE)</f>
        <v>133508292.49494432</v>
      </c>
      <c r="E36" s="24">
        <f t="shared" si="1"/>
        <v>2.0505245495829189E-2</v>
      </c>
    </row>
    <row r="37" spans="2:5">
      <c r="B37" s="25" t="s">
        <v>25</v>
      </c>
      <c r="C37" s="26">
        <v>21869048.28146423</v>
      </c>
      <c r="D37" s="34">
        <f>VLOOKUP(B37,Hoja1!$E$3:$F$15,2,FALSE)</f>
        <v>511025280.80999815</v>
      </c>
      <c r="E37" s="27">
        <f t="shared" si="1"/>
        <v>4.2794454800358997E-2</v>
      </c>
    </row>
    <row r="38" spans="2:5">
      <c r="B38" s="15" t="s">
        <v>34</v>
      </c>
      <c r="D38" s="43">
        <f>+D37+50000000</f>
        <v>561025280.80999815</v>
      </c>
    </row>
    <row r="39" spans="2:5">
      <c r="B39" s="15" t="s">
        <v>35</v>
      </c>
    </row>
  </sheetData>
  <mergeCells count="3">
    <mergeCell ref="B3:D3"/>
    <mergeCell ref="B1:P1"/>
    <mergeCell ref="F2:K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workbookViewId="0">
      <selection activeCell="F29" sqref="F29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58" t="s">
        <v>60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>
      <c r="F2" s="59" t="s">
        <v>61</v>
      </c>
      <c r="G2" s="59"/>
      <c r="H2" s="59"/>
      <c r="I2" s="59"/>
      <c r="J2" s="59"/>
      <c r="K2" s="59"/>
    </row>
    <row r="3" spans="2:16" ht="18.75">
      <c r="B3" s="53" t="s">
        <v>31</v>
      </c>
      <c r="C3" s="53"/>
      <c r="D3" s="53"/>
    </row>
    <row r="5" spans="2:16">
      <c r="B5" s="12" t="s">
        <v>26</v>
      </c>
      <c r="C5" s="12" t="s">
        <v>27</v>
      </c>
      <c r="D5" s="13">
        <v>20.22</v>
      </c>
    </row>
    <row r="6" spans="2:16">
      <c r="B6" s="17" t="s">
        <v>24</v>
      </c>
      <c r="C6" s="18">
        <v>3326706.9343385994</v>
      </c>
      <c r="D6" s="19">
        <f>C6/$C$18</f>
        <v>0.58158069017248382</v>
      </c>
    </row>
    <row r="7" spans="2:16">
      <c r="B7" s="15" t="s">
        <v>21</v>
      </c>
      <c r="C7" s="20">
        <v>490275.45743257232</v>
      </c>
      <c r="D7" s="21">
        <f t="shared" ref="D7:D18" si="0">C7/$C$18</f>
        <v>8.5710807875823539E-2</v>
      </c>
    </row>
    <row r="8" spans="2:16">
      <c r="B8" s="15" t="s">
        <v>18</v>
      </c>
      <c r="C8" s="20">
        <v>387515.93295114627</v>
      </c>
      <c r="D8" s="21">
        <f t="shared" si="0"/>
        <v>6.7746209145221559E-2</v>
      </c>
    </row>
    <row r="9" spans="2:16">
      <c r="B9" s="15" t="s">
        <v>19</v>
      </c>
      <c r="C9" s="20">
        <v>315711.61234662292</v>
      </c>
      <c r="D9" s="21">
        <f t="shared" si="0"/>
        <v>5.5193252976015898E-2</v>
      </c>
    </row>
    <row r="10" spans="2:16">
      <c r="B10" s="15" t="s">
        <v>20</v>
      </c>
      <c r="C10" s="20">
        <v>212146.2842091948</v>
      </c>
      <c r="D10" s="21">
        <f t="shared" si="0"/>
        <v>3.708778224927748E-2</v>
      </c>
    </row>
    <row r="11" spans="2:16">
      <c r="B11" s="15" t="s">
        <v>22</v>
      </c>
      <c r="C11" s="20">
        <v>87052.003376833876</v>
      </c>
      <c r="D11" s="21">
        <f t="shared" si="0"/>
        <v>1.5218582581534799E-2</v>
      </c>
    </row>
    <row r="12" spans="2:16">
      <c r="B12" s="15" t="s">
        <v>16</v>
      </c>
      <c r="C12" s="20">
        <v>65037.134561399296</v>
      </c>
      <c r="D12" s="21">
        <f t="shared" si="0"/>
        <v>1.136990493951622E-2</v>
      </c>
    </row>
    <row r="13" spans="2:16">
      <c r="B13" s="15" t="s">
        <v>17</v>
      </c>
      <c r="C13" s="20">
        <v>63389.018345887023</v>
      </c>
      <c r="D13" s="21">
        <f t="shared" si="0"/>
        <v>1.1081778397256598E-2</v>
      </c>
    </row>
    <row r="14" spans="2:16">
      <c r="B14" s="15" t="s">
        <v>15</v>
      </c>
      <c r="C14" s="20">
        <v>41607.111105218959</v>
      </c>
      <c r="D14" s="21">
        <f t="shared" si="0"/>
        <v>7.2738275027726092E-3</v>
      </c>
    </row>
    <row r="15" spans="2:16">
      <c r="B15" s="15" t="s">
        <v>13</v>
      </c>
      <c r="C15" s="20">
        <v>41191.605012911547</v>
      </c>
      <c r="D15" s="21">
        <f t="shared" si="0"/>
        <v>7.201188005304204E-3</v>
      </c>
    </row>
    <row r="16" spans="2:16">
      <c r="B16" s="22" t="s">
        <v>14</v>
      </c>
      <c r="C16" s="23">
        <v>116.48078738325167</v>
      </c>
      <c r="D16" s="24">
        <f t="shared" si="0"/>
        <v>2.036337376729405E-5</v>
      </c>
    </row>
    <row r="17" spans="2:6">
      <c r="B17" s="22" t="s">
        <v>32</v>
      </c>
      <c r="C17" s="23">
        <v>689362.85456073284</v>
      </c>
      <c r="D17" s="24">
        <f t="shared" si="0"/>
        <v>0.12051561278102596</v>
      </c>
    </row>
    <row r="18" spans="2:6">
      <c r="B18" s="25" t="s">
        <v>25</v>
      </c>
      <c r="C18" s="26">
        <v>5720112.4290285027</v>
      </c>
      <c r="D18" s="27">
        <f t="shared" si="0"/>
        <v>1</v>
      </c>
    </row>
    <row r="19" spans="2:6">
      <c r="B19" s="15" t="s">
        <v>34</v>
      </c>
      <c r="F19" s="15" t="s">
        <v>34</v>
      </c>
    </row>
    <row r="20" spans="2:6">
      <c r="B20" s="15" t="s">
        <v>35</v>
      </c>
      <c r="F20" s="15" t="s">
        <v>35</v>
      </c>
    </row>
    <row r="22" spans="2:6" ht="18.75">
      <c r="B22" s="29" t="s">
        <v>29</v>
      </c>
    </row>
    <row r="24" spans="2:6">
      <c r="B24" s="12" t="s">
        <v>26</v>
      </c>
      <c r="C24" s="12" t="s">
        <v>27</v>
      </c>
      <c r="D24" s="12" t="s">
        <v>30</v>
      </c>
      <c r="E24" s="14" t="s">
        <v>33</v>
      </c>
    </row>
    <row r="25" spans="2:6">
      <c r="B25" s="17" t="s">
        <v>24</v>
      </c>
      <c r="C25" s="18">
        <v>3326706.9343385994</v>
      </c>
      <c r="D25" s="18">
        <f>VLOOKUP(B25,Hoja1!$E$3:$F$15,2,FALSE)</f>
        <v>62454949.251891792</v>
      </c>
      <c r="E25" s="19">
        <f t="shared" ref="E25:E37" si="1">+C25/D25</f>
        <v>5.3265705507523596E-2</v>
      </c>
    </row>
    <row r="26" spans="2:6">
      <c r="B26" s="15" t="s">
        <v>21</v>
      </c>
      <c r="C26" s="20">
        <v>490275.45743257232</v>
      </c>
      <c r="D26" s="20">
        <f>VLOOKUP(B26,Hoja1!$E$3:$F$15,2,FALSE)</f>
        <v>37778986.965708852</v>
      </c>
      <c r="E26" s="21">
        <f t="shared" si="1"/>
        <v>1.2977464373980818E-2</v>
      </c>
    </row>
    <row r="27" spans="2:6">
      <c r="B27" s="15" t="s">
        <v>18</v>
      </c>
      <c r="C27" s="20">
        <v>387515.93295114627</v>
      </c>
      <c r="D27" s="20">
        <f>VLOOKUP(B27,Hoja1!$E$3:$F$15,2,FALSE)</f>
        <v>31441654.835233562</v>
      </c>
      <c r="E27" s="21">
        <f t="shared" si="1"/>
        <v>1.2324921667828228E-2</v>
      </c>
    </row>
    <row r="28" spans="2:6">
      <c r="B28" s="15" t="s">
        <v>19</v>
      </c>
      <c r="C28" s="20">
        <v>315711.61234662292</v>
      </c>
      <c r="D28" s="20">
        <f>VLOOKUP(B28,Hoja1!$E$3:$F$15,2,FALSE)</f>
        <v>31166580.305036455</v>
      </c>
      <c r="E28" s="21">
        <f t="shared" si="1"/>
        <v>1.0129812422686764E-2</v>
      </c>
    </row>
    <row r="29" spans="2:6">
      <c r="B29" s="15" t="s">
        <v>20</v>
      </c>
      <c r="C29" s="20">
        <v>212146.2842091948</v>
      </c>
      <c r="D29" s="20">
        <f>VLOOKUP(B29,Hoja1!$E$3:$F$15,2,FALSE)</f>
        <v>59488419.86639493</v>
      </c>
      <c r="E29" s="21">
        <f t="shared" si="1"/>
        <v>3.5661778323521492E-3</v>
      </c>
    </row>
    <row r="30" spans="2:6">
      <c r="B30" s="15" t="s">
        <v>22</v>
      </c>
      <c r="C30" s="20">
        <v>87052.003376833876</v>
      </c>
      <c r="D30" s="20">
        <f>VLOOKUP(B30,Hoja1!$E$3:$F$15,2,FALSE)</f>
        <v>73322725.797771037</v>
      </c>
      <c r="E30" s="21">
        <f t="shared" si="1"/>
        <v>1.1872445061157314E-3</v>
      </c>
    </row>
    <row r="31" spans="2:6">
      <c r="B31" s="15" t="s">
        <v>16</v>
      </c>
      <c r="C31" s="20">
        <v>65037.134561399296</v>
      </c>
      <c r="D31" s="20">
        <f>VLOOKUP(B31,Hoja1!$E$3:$F$15,2,FALSE)</f>
        <v>27052583.582496058</v>
      </c>
      <c r="E31" s="21">
        <f t="shared" si="1"/>
        <v>2.4041006790745316E-3</v>
      </c>
    </row>
    <row r="32" spans="2:6">
      <c r="B32" s="15" t="s">
        <v>17</v>
      </c>
      <c r="C32" s="20">
        <v>63389.018345887023</v>
      </c>
      <c r="D32" s="20">
        <f>VLOOKUP(B32,Hoja1!$E$3:$F$15,2,FALSE)</f>
        <v>29108098.078556497</v>
      </c>
      <c r="E32" s="21">
        <f t="shared" si="1"/>
        <v>2.1777107585254692E-3</v>
      </c>
    </row>
    <row r="33" spans="2:5">
      <c r="B33" s="15" t="s">
        <v>15</v>
      </c>
      <c r="C33" s="20">
        <v>41607.111105218959</v>
      </c>
      <c r="D33" s="20">
        <f>VLOOKUP(B33,Hoja1!$E$3:$F$15,2,FALSE)</f>
        <v>10668679.578409322</v>
      </c>
      <c r="E33" s="21">
        <f t="shared" si="1"/>
        <v>3.8999307083344326E-3</v>
      </c>
    </row>
    <row r="34" spans="2:5">
      <c r="B34" s="15" t="s">
        <v>13</v>
      </c>
      <c r="C34" s="20">
        <v>41191.605012911547</v>
      </c>
      <c r="D34" s="20">
        <f>VLOOKUP(B34,Hoja1!$E$3:$F$15,2,FALSE)</f>
        <v>12779458.724487275</v>
      </c>
      <c r="E34" s="21">
        <f t="shared" si="1"/>
        <v>3.223266798771573E-3</v>
      </c>
    </row>
    <row r="35" spans="2:5">
      <c r="B35" s="22" t="s">
        <v>14</v>
      </c>
      <c r="C35" s="23">
        <v>116.48078738325167</v>
      </c>
      <c r="D35" s="20">
        <f>VLOOKUP(B35,Hoja1!$E$3:$F$15,2,FALSE)</f>
        <v>2254851.32906802</v>
      </c>
      <c r="E35" s="24">
        <f t="shared" si="1"/>
        <v>5.1657856942344732E-5</v>
      </c>
    </row>
    <row r="36" spans="2:5">
      <c r="B36" s="22" t="s">
        <v>37</v>
      </c>
      <c r="C36" s="23">
        <v>689362.85456073284</v>
      </c>
      <c r="D36" s="32">
        <f>VLOOKUP(B36,Hoja1!$E$3:$F$15,2,FALSE)</f>
        <v>133508292.49494432</v>
      </c>
      <c r="E36" s="24">
        <f t="shared" si="1"/>
        <v>5.1634459678737751E-3</v>
      </c>
    </row>
    <row r="37" spans="2:5">
      <c r="B37" s="25" t="s">
        <v>25</v>
      </c>
      <c r="C37" s="26">
        <v>5720112.4290285027</v>
      </c>
      <c r="D37" s="34">
        <f>VLOOKUP(B37,Hoja1!$E$3:$F$15,2,FALSE)</f>
        <v>511025280.80999815</v>
      </c>
      <c r="E37" s="27">
        <f t="shared" si="1"/>
        <v>1.1193404013128011E-2</v>
      </c>
    </row>
    <row r="38" spans="2:5">
      <c r="B38" s="15" t="s">
        <v>34</v>
      </c>
    </row>
    <row r="39" spans="2:5">
      <c r="B39" s="15" t="s">
        <v>35</v>
      </c>
    </row>
  </sheetData>
  <mergeCells count="3">
    <mergeCell ref="B1:P1"/>
    <mergeCell ref="B3:D3"/>
    <mergeCell ref="F2:K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workbookViewId="0">
      <selection activeCell="G29" sqref="G29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58" t="s">
        <v>62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>
      <c r="F2" s="59" t="s">
        <v>63</v>
      </c>
      <c r="G2" s="59"/>
      <c r="H2" s="59"/>
      <c r="I2" s="59"/>
      <c r="J2" s="59"/>
      <c r="K2" s="59"/>
    </row>
    <row r="3" spans="2:16" ht="18.75">
      <c r="B3" s="53" t="s">
        <v>31</v>
      </c>
      <c r="C3" s="53"/>
      <c r="D3" s="53"/>
    </row>
    <row r="5" spans="2:16">
      <c r="B5" s="12" t="s">
        <v>26</v>
      </c>
      <c r="C5" s="12" t="s">
        <v>27</v>
      </c>
      <c r="D5" s="13">
        <v>20.22</v>
      </c>
    </row>
    <row r="6" spans="2:16">
      <c r="B6" s="17" t="s">
        <v>24</v>
      </c>
      <c r="C6" s="18">
        <v>1148787.698801303</v>
      </c>
      <c r="D6" s="19">
        <f>C6/$C$18</f>
        <v>0.19029469891739687</v>
      </c>
    </row>
    <row r="7" spans="2:16">
      <c r="B7" s="15" t="s">
        <v>18</v>
      </c>
      <c r="C7" s="20">
        <v>768126.02487944672</v>
      </c>
      <c r="D7" s="21">
        <f t="shared" ref="D7:D18" si="0">C7/$C$18</f>
        <v>0.12723874984696643</v>
      </c>
    </row>
    <row r="8" spans="2:16">
      <c r="B8" s="15" t="s">
        <v>21</v>
      </c>
      <c r="C8" s="20">
        <v>614622.8732118503</v>
      </c>
      <c r="D8" s="21">
        <f t="shared" si="0"/>
        <v>0.10181121779736607</v>
      </c>
    </row>
    <row r="9" spans="2:16">
      <c r="B9" s="15" t="s">
        <v>19</v>
      </c>
      <c r="C9" s="20">
        <v>600925.66241182189</v>
      </c>
      <c r="D9" s="21">
        <f t="shared" si="0"/>
        <v>9.9542298476660199E-2</v>
      </c>
    </row>
    <row r="10" spans="2:16">
      <c r="B10" s="15" t="s">
        <v>20</v>
      </c>
      <c r="C10" s="20">
        <v>582220.67616860115</v>
      </c>
      <c r="D10" s="21">
        <f t="shared" si="0"/>
        <v>9.6443849799744658E-2</v>
      </c>
    </row>
    <row r="11" spans="2:16">
      <c r="B11" s="15" t="s">
        <v>22</v>
      </c>
      <c r="C11" s="20">
        <v>481796.98789033847</v>
      </c>
      <c r="D11" s="21">
        <f t="shared" si="0"/>
        <v>7.9808839218566907E-2</v>
      </c>
    </row>
    <row r="12" spans="2:16">
      <c r="B12" s="15" t="s">
        <v>17</v>
      </c>
      <c r="C12" s="20">
        <v>292123.40165962063</v>
      </c>
      <c r="D12" s="21">
        <f t="shared" si="0"/>
        <v>4.8389737132063598E-2</v>
      </c>
    </row>
    <row r="13" spans="2:16">
      <c r="B13" s="15" t="s">
        <v>16</v>
      </c>
      <c r="C13" s="20">
        <v>199821.11517537772</v>
      </c>
      <c r="D13" s="21">
        <f t="shared" si="0"/>
        <v>3.3100022736414991E-2</v>
      </c>
    </row>
    <row r="14" spans="2:16">
      <c r="B14" s="15" t="s">
        <v>13</v>
      </c>
      <c r="C14" s="20">
        <v>52003.5782582748</v>
      </c>
      <c r="D14" s="21">
        <f t="shared" si="0"/>
        <v>8.6143029539849942E-3</v>
      </c>
    </row>
    <row r="15" spans="2:16">
      <c r="B15" s="15" t="s">
        <v>15</v>
      </c>
      <c r="C15" s="20">
        <v>46634.710847641603</v>
      </c>
      <c r="D15" s="21">
        <f t="shared" si="0"/>
        <v>7.7249593367962645E-3</v>
      </c>
    </row>
    <row r="16" spans="2:16">
      <c r="B16" s="22" t="s">
        <v>14</v>
      </c>
      <c r="C16" s="23">
        <v>401.21329715646283</v>
      </c>
      <c r="D16" s="24">
        <f t="shared" si="0"/>
        <v>6.6460289976738894E-5</v>
      </c>
    </row>
    <row r="17" spans="2:6">
      <c r="B17" s="22" t="s">
        <v>23</v>
      </c>
      <c r="C17" s="23">
        <v>1249423.607797272</v>
      </c>
      <c r="D17" s="24">
        <f t="shared" si="0"/>
        <v>0.20696486349406229</v>
      </c>
    </row>
    <row r="18" spans="2:6">
      <c r="B18" s="25" t="s">
        <v>25</v>
      </c>
      <c r="C18" s="26">
        <v>6036887.5503987046</v>
      </c>
      <c r="D18" s="27">
        <f t="shared" si="0"/>
        <v>1</v>
      </c>
    </row>
    <row r="19" spans="2:6">
      <c r="B19" s="15" t="s">
        <v>34</v>
      </c>
      <c r="F19" s="15" t="s">
        <v>34</v>
      </c>
    </row>
    <row r="20" spans="2:6">
      <c r="B20" s="15" t="s">
        <v>35</v>
      </c>
      <c r="F20" s="15" t="s">
        <v>35</v>
      </c>
    </row>
    <row r="22" spans="2:6" ht="18.75">
      <c r="B22" s="29" t="s">
        <v>29</v>
      </c>
    </row>
    <row r="24" spans="2:6">
      <c r="B24" s="12" t="s">
        <v>26</v>
      </c>
      <c r="C24" s="12" t="s">
        <v>27</v>
      </c>
      <c r="D24" s="12" t="s">
        <v>30</v>
      </c>
      <c r="E24" s="14" t="s">
        <v>33</v>
      </c>
    </row>
    <row r="25" spans="2:6">
      <c r="B25" s="17" t="s">
        <v>24</v>
      </c>
      <c r="C25" s="18">
        <v>1148787.698801303</v>
      </c>
      <c r="D25" s="18">
        <f>VLOOKUP(B25,Hoja1!$E$3:$F$15,2,FALSE)</f>
        <v>62454949.251891792</v>
      </c>
      <c r="E25" s="19">
        <f t="shared" ref="E25:E37" si="1">+C25/D25</f>
        <v>1.8393861696501271E-2</v>
      </c>
    </row>
    <row r="26" spans="2:6">
      <c r="B26" s="15" t="s">
        <v>18</v>
      </c>
      <c r="C26" s="20">
        <v>768126.02487944672</v>
      </c>
      <c r="D26" s="20">
        <f>VLOOKUP(B26,Hoja1!$E$3:$F$15,2,FALSE)</f>
        <v>31441654.835233562</v>
      </c>
      <c r="E26" s="21">
        <f t="shared" si="1"/>
        <v>2.4430203464312687E-2</v>
      </c>
    </row>
    <row r="27" spans="2:6">
      <c r="B27" s="15" t="s">
        <v>21</v>
      </c>
      <c r="C27" s="20">
        <v>614622.8732118503</v>
      </c>
      <c r="D27" s="20">
        <f>VLOOKUP(B27,Hoja1!$E$3:$F$15,2,FALSE)</f>
        <v>37778986.965708852</v>
      </c>
      <c r="E27" s="21">
        <f t="shared" si="1"/>
        <v>1.6268908262938069E-2</v>
      </c>
    </row>
    <row r="28" spans="2:6">
      <c r="B28" s="15" t="s">
        <v>19</v>
      </c>
      <c r="C28" s="20">
        <v>600925.66241182189</v>
      </c>
      <c r="D28" s="20">
        <f>VLOOKUP(B28,Hoja1!$E$3:$F$15,2,FALSE)</f>
        <v>31166580.305036455</v>
      </c>
      <c r="E28" s="21">
        <f t="shared" si="1"/>
        <v>1.9281090723794088E-2</v>
      </c>
    </row>
    <row r="29" spans="2:6">
      <c r="B29" s="15" t="s">
        <v>20</v>
      </c>
      <c r="C29" s="20">
        <v>582220.67616860115</v>
      </c>
      <c r="D29" s="20">
        <f>VLOOKUP(B29,Hoja1!$E$3:$F$15,2,FALSE)</f>
        <v>59488419.86639493</v>
      </c>
      <c r="E29" s="21">
        <f t="shared" si="1"/>
        <v>9.7871262587947514E-3</v>
      </c>
    </row>
    <row r="30" spans="2:6">
      <c r="B30" s="15" t="s">
        <v>22</v>
      </c>
      <c r="C30" s="20">
        <v>481796.98789033847</v>
      </c>
      <c r="D30" s="20">
        <f>VLOOKUP(B30,Hoja1!$E$3:$F$15,2,FALSE)</f>
        <v>73322725.797771037</v>
      </c>
      <c r="E30" s="21">
        <f t="shared" si="1"/>
        <v>6.5709093960740995E-3</v>
      </c>
    </row>
    <row r="31" spans="2:6">
      <c r="B31" s="15" t="s">
        <v>17</v>
      </c>
      <c r="C31" s="20">
        <v>292123.40165962063</v>
      </c>
      <c r="D31" s="20">
        <f>VLOOKUP(B31,Hoja1!$E$3:$F$15,2,FALSE)</f>
        <v>29108098.078556497</v>
      </c>
      <c r="E31" s="21">
        <f t="shared" si="1"/>
        <v>1.0035812057223471E-2</v>
      </c>
    </row>
    <row r="32" spans="2:6">
      <c r="B32" s="15" t="s">
        <v>16</v>
      </c>
      <c r="C32" s="20">
        <v>199821.11517537772</v>
      </c>
      <c r="D32" s="20">
        <f>VLOOKUP(B32,Hoja1!$E$3:$F$15,2,FALSE)</f>
        <v>27052583.582496058</v>
      </c>
      <c r="E32" s="21">
        <f t="shared" si="1"/>
        <v>7.3863967397431417E-3</v>
      </c>
    </row>
    <row r="33" spans="2:5">
      <c r="B33" s="15" t="s">
        <v>13</v>
      </c>
      <c r="C33" s="20">
        <v>52003.5782582748</v>
      </c>
      <c r="D33" s="20">
        <f>VLOOKUP(B33,Hoja1!$E$3:$F$15,2,FALSE)</f>
        <v>12779458.724487275</v>
      </c>
      <c r="E33" s="21">
        <f t="shared" si="1"/>
        <v>4.069309927706757E-3</v>
      </c>
    </row>
    <row r="34" spans="2:5">
      <c r="B34" s="15" t="s">
        <v>15</v>
      </c>
      <c r="C34" s="20">
        <v>46634.710847641603</v>
      </c>
      <c r="D34" s="20">
        <f>VLOOKUP(B34,Hoja1!$E$3:$F$15,2,FALSE)</f>
        <v>10668679.578409322</v>
      </c>
      <c r="E34" s="21">
        <f t="shared" si="1"/>
        <v>4.3711792546491258E-3</v>
      </c>
    </row>
    <row r="35" spans="2:5">
      <c r="B35" s="22" t="s">
        <v>14</v>
      </c>
      <c r="C35" s="23">
        <v>401.21329715646283</v>
      </c>
      <c r="D35" s="20">
        <f>VLOOKUP(B35,Hoja1!$E$3:$F$15,2,FALSE)</f>
        <v>2254851.32906802</v>
      </c>
      <c r="E35" s="24">
        <f t="shared" si="1"/>
        <v>1.7793337058824769E-4</v>
      </c>
    </row>
    <row r="36" spans="2:5">
      <c r="B36" s="22" t="s">
        <v>23</v>
      </c>
      <c r="C36" s="23">
        <v>1249423.607797272</v>
      </c>
      <c r="D36" s="32">
        <f>VLOOKUP(B36,Hoja1!$E$3:$F$15,2,FALSE)</f>
        <v>133508292.49494432</v>
      </c>
      <c r="E36" s="24">
        <f t="shared" si="1"/>
        <v>9.3583970287432535E-3</v>
      </c>
    </row>
    <row r="37" spans="2:5">
      <c r="B37" s="25" t="s">
        <v>25</v>
      </c>
      <c r="C37" s="26">
        <v>6036887.5503987046</v>
      </c>
      <c r="D37" s="34">
        <f>VLOOKUP(B37,Hoja1!$E$3:$F$15,2,FALSE)</f>
        <v>511025280.80999815</v>
      </c>
      <c r="E37" s="27">
        <f t="shared" si="1"/>
        <v>1.1813285520493164E-2</v>
      </c>
    </row>
    <row r="38" spans="2:5">
      <c r="B38" s="15" t="s">
        <v>34</v>
      </c>
    </row>
    <row r="39" spans="2:5">
      <c r="B39" s="15" t="s">
        <v>35</v>
      </c>
    </row>
  </sheetData>
  <mergeCells count="3">
    <mergeCell ref="B1:P1"/>
    <mergeCell ref="B3:D3"/>
    <mergeCell ref="F2:K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topLeftCell="B1" workbookViewId="0">
      <selection activeCell="C6" sqref="C6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58" t="s">
        <v>64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>
      <c r="F2" s="59" t="s">
        <v>65</v>
      </c>
      <c r="G2" s="59"/>
      <c r="H2" s="59"/>
      <c r="I2" s="59"/>
      <c r="J2" s="59"/>
      <c r="K2" s="59"/>
    </row>
    <row r="3" spans="2:16" ht="18.75">
      <c r="B3" s="53" t="s">
        <v>31</v>
      </c>
      <c r="C3" s="53"/>
      <c r="D3" s="53"/>
    </row>
    <row r="5" spans="2:16">
      <c r="B5" s="12" t="s">
        <v>26</v>
      </c>
      <c r="C5" s="12" t="s">
        <v>27</v>
      </c>
      <c r="D5" s="13">
        <v>20.22</v>
      </c>
    </row>
    <row r="6" spans="2:16">
      <c r="B6" s="17" t="s">
        <v>15</v>
      </c>
      <c r="C6" s="18">
        <v>1120401.9316793864</v>
      </c>
      <c r="D6" s="19">
        <f>C6/$C$18</f>
        <v>0.31984269913642849</v>
      </c>
    </row>
    <row r="7" spans="2:16">
      <c r="B7" s="15" t="s">
        <v>19</v>
      </c>
      <c r="C7" s="20">
        <v>400766.53708115278</v>
      </c>
      <c r="D7" s="21">
        <f t="shared" ref="D7:D18" si="0">C7/$C$18</f>
        <v>0.11440738124349827</v>
      </c>
    </row>
    <row r="8" spans="2:16">
      <c r="B8" s="15" t="s">
        <v>21</v>
      </c>
      <c r="C8" s="20">
        <v>374838.06569574651</v>
      </c>
      <c r="D8" s="21">
        <f t="shared" si="0"/>
        <v>0.10700554442235012</v>
      </c>
    </row>
    <row r="9" spans="2:16">
      <c r="B9" s="15" t="s">
        <v>24</v>
      </c>
      <c r="C9" s="20">
        <v>343058.18123060971</v>
      </c>
      <c r="D9" s="21">
        <f t="shared" si="0"/>
        <v>9.7933296563639818E-2</v>
      </c>
    </row>
    <row r="10" spans="2:16">
      <c r="B10" s="15" t="s">
        <v>18</v>
      </c>
      <c r="C10" s="20">
        <v>287643.57126966573</v>
      </c>
      <c r="D10" s="21">
        <f t="shared" si="0"/>
        <v>8.2114010715985078E-2</v>
      </c>
    </row>
    <row r="11" spans="2:16">
      <c r="B11" s="15" t="s">
        <v>20</v>
      </c>
      <c r="C11" s="20">
        <v>174045.37908683391</v>
      </c>
      <c r="D11" s="21">
        <f t="shared" si="0"/>
        <v>4.9684976654686401E-2</v>
      </c>
    </row>
    <row r="12" spans="2:16">
      <c r="B12" s="15" t="s">
        <v>16</v>
      </c>
      <c r="C12" s="20">
        <v>69359.941957279792</v>
      </c>
      <c r="D12" s="21">
        <f t="shared" si="0"/>
        <v>1.9800279185800816E-2</v>
      </c>
    </row>
    <row r="13" spans="2:16">
      <c r="B13" s="15" t="s">
        <v>22</v>
      </c>
      <c r="C13" s="20">
        <v>60665.208304809319</v>
      </c>
      <c r="D13" s="21">
        <f t="shared" si="0"/>
        <v>1.7318181466181491E-2</v>
      </c>
    </row>
    <row r="14" spans="2:16">
      <c r="B14" s="15" t="s">
        <v>17</v>
      </c>
      <c r="C14" s="20">
        <v>41371.821393740378</v>
      </c>
      <c r="D14" s="21">
        <f t="shared" si="0"/>
        <v>1.1810471446554734E-2</v>
      </c>
    </row>
    <row r="15" spans="2:16">
      <c r="B15" s="15" t="s">
        <v>13</v>
      </c>
      <c r="C15" s="20">
        <v>23407.66173275447</v>
      </c>
      <c r="D15" s="21">
        <f t="shared" si="0"/>
        <v>6.6822177804126536E-3</v>
      </c>
    </row>
    <row r="16" spans="2:16">
      <c r="B16" s="22" t="s">
        <v>14</v>
      </c>
      <c r="C16" s="23">
        <v>7052.0378445447514</v>
      </c>
      <c r="D16" s="24">
        <f t="shared" si="0"/>
        <v>2.0131550605509661E-3</v>
      </c>
    </row>
    <row r="17" spans="2:6">
      <c r="B17" s="22" t="s">
        <v>23</v>
      </c>
      <c r="C17" s="23">
        <v>600367.64128749655</v>
      </c>
      <c r="D17" s="24">
        <f t="shared" si="0"/>
        <v>0.17138778632391116</v>
      </c>
    </row>
    <row r="18" spans="2:6">
      <c r="B18" s="25" t="s">
        <v>25</v>
      </c>
      <c r="C18" s="26">
        <v>3502977.9785640202</v>
      </c>
      <c r="D18" s="27">
        <f t="shared" si="0"/>
        <v>1</v>
      </c>
    </row>
    <row r="19" spans="2:6">
      <c r="B19" s="15" t="s">
        <v>34</v>
      </c>
      <c r="F19" s="15" t="s">
        <v>34</v>
      </c>
    </row>
    <row r="20" spans="2:6">
      <c r="B20" s="15" t="s">
        <v>35</v>
      </c>
      <c r="F20" s="15" t="s">
        <v>35</v>
      </c>
    </row>
    <row r="22" spans="2:6" ht="18.75">
      <c r="B22" s="29" t="s">
        <v>29</v>
      </c>
    </row>
    <row r="24" spans="2:6">
      <c r="B24" s="12" t="s">
        <v>26</v>
      </c>
      <c r="C24" s="12" t="s">
        <v>27</v>
      </c>
      <c r="D24" s="12" t="s">
        <v>30</v>
      </c>
      <c r="E24" s="14" t="s">
        <v>33</v>
      </c>
    </row>
    <row r="25" spans="2:6">
      <c r="B25" s="17" t="s">
        <v>15</v>
      </c>
      <c r="C25" s="18">
        <v>1120401.9316793864</v>
      </c>
      <c r="D25" s="18">
        <f>VLOOKUP(B25,Hoja1!$E$3:$F$15,2,FALSE)</f>
        <v>10668679.578409322</v>
      </c>
      <c r="E25" s="19">
        <f t="shared" ref="E25:E37" si="1">+C25/D25</f>
        <v>0.10501786312401708</v>
      </c>
    </row>
    <row r="26" spans="2:6">
      <c r="B26" s="15" t="s">
        <v>19</v>
      </c>
      <c r="C26" s="20">
        <v>400766.53708115278</v>
      </c>
      <c r="D26" s="20">
        <f>VLOOKUP(B26,Hoja1!$E$3:$F$15,2,FALSE)</f>
        <v>31166580.305036455</v>
      </c>
      <c r="E26" s="21">
        <f t="shared" si="1"/>
        <v>1.2858855002978615E-2</v>
      </c>
    </row>
    <row r="27" spans="2:6">
      <c r="B27" s="15" t="s">
        <v>21</v>
      </c>
      <c r="C27" s="20">
        <v>374838.06569574651</v>
      </c>
      <c r="D27" s="20">
        <f>VLOOKUP(B27,Hoja1!$E$3:$F$15,2,FALSE)</f>
        <v>37778986.965708852</v>
      </c>
      <c r="E27" s="21">
        <f t="shared" si="1"/>
        <v>9.9218665136780581E-3</v>
      </c>
    </row>
    <row r="28" spans="2:6">
      <c r="B28" s="15" t="s">
        <v>24</v>
      </c>
      <c r="C28" s="20">
        <v>343058.18123060971</v>
      </c>
      <c r="D28" s="20">
        <f>VLOOKUP(B28,Hoja1!$E$3:$F$15,2,FALSE)</f>
        <v>62454949.251891792</v>
      </c>
      <c r="E28" s="21">
        <f t="shared" si="1"/>
        <v>5.4928902407236895E-3</v>
      </c>
    </row>
    <row r="29" spans="2:6">
      <c r="B29" s="15" t="s">
        <v>18</v>
      </c>
      <c r="C29" s="20">
        <v>287643.57126966573</v>
      </c>
      <c r="D29" s="20">
        <f>VLOOKUP(B29,Hoja1!$E$3:$F$15,2,FALSE)</f>
        <v>31441654.835233562</v>
      </c>
      <c r="E29" s="21">
        <f t="shared" si="1"/>
        <v>9.1484870238869222E-3</v>
      </c>
    </row>
    <row r="30" spans="2:6">
      <c r="B30" s="15" t="s">
        <v>20</v>
      </c>
      <c r="C30" s="20">
        <v>174045.37908683391</v>
      </c>
      <c r="D30" s="20">
        <f>VLOOKUP(B30,Hoja1!$E$3:$F$15,2,FALSE)</f>
        <v>59488419.86639493</v>
      </c>
      <c r="E30" s="21">
        <f t="shared" si="1"/>
        <v>2.9257018336967516E-3</v>
      </c>
    </row>
    <row r="31" spans="2:6">
      <c r="B31" s="15" t="s">
        <v>16</v>
      </c>
      <c r="C31" s="20">
        <v>69359.941957279792</v>
      </c>
      <c r="D31" s="20">
        <f>VLOOKUP(B31,Hoja1!$E$3:$F$15,2,FALSE)</f>
        <v>27052583.582496058</v>
      </c>
      <c r="E31" s="21">
        <f t="shared" si="1"/>
        <v>2.5638934538643487E-3</v>
      </c>
    </row>
    <row r="32" spans="2:6">
      <c r="B32" s="15" t="s">
        <v>22</v>
      </c>
      <c r="C32" s="20">
        <v>60665.208304809319</v>
      </c>
      <c r="D32" s="20">
        <f>VLOOKUP(B32,Hoja1!$E$3:$F$15,2,FALSE)</f>
        <v>73322725.797771037</v>
      </c>
      <c r="E32" s="21">
        <f t="shared" si="1"/>
        <v>8.273725184757589E-4</v>
      </c>
    </row>
    <row r="33" spans="2:5">
      <c r="B33" s="15" t="s">
        <v>17</v>
      </c>
      <c r="C33" s="20">
        <v>41371.821393740378</v>
      </c>
      <c r="D33" s="20">
        <f>VLOOKUP(B33,Hoja1!$E$3:$F$15,2,FALSE)</f>
        <v>29108098.078556497</v>
      </c>
      <c r="E33" s="21">
        <f t="shared" si="1"/>
        <v>1.4213165450414084E-3</v>
      </c>
    </row>
    <row r="34" spans="2:5">
      <c r="B34" s="15" t="s">
        <v>13</v>
      </c>
      <c r="C34" s="20">
        <v>23407.66173275447</v>
      </c>
      <c r="D34" s="20">
        <f>VLOOKUP(B34,Hoja1!$E$3:$F$15,2,FALSE)</f>
        <v>12779458.724487275</v>
      </c>
      <c r="E34" s="21">
        <f t="shared" si="1"/>
        <v>1.8316630021193334E-3</v>
      </c>
    </row>
    <row r="35" spans="2:5">
      <c r="B35" s="22" t="s">
        <v>14</v>
      </c>
      <c r="C35" s="23">
        <v>7052.0378445447514</v>
      </c>
      <c r="D35" s="20">
        <f>VLOOKUP(B35,Hoja1!$E$3:$F$15,2,FALSE)</f>
        <v>2254851.32906802</v>
      </c>
      <c r="E35" s="24">
        <f t="shared" si="1"/>
        <v>3.1274957038784084E-3</v>
      </c>
    </row>
    <row r="36" spans="2:5">
      <c r="B36" s="22" t="s">
        <v>23</v>
      </c>
      <c r="C36" s="23">
        <v>600367.64128749655</v>
      </c>
      <c r="D36" s="32">
        <f>VLOOKUP(B36,Hoja1!$E$3:$F$15,2,FALSE)</f>
        <v>133508292.49494432</v>
      </c>
      <c r="E36" s="24">
        <f t="shared" si="1"/>
        <v>4.4968565627504465E-3</v>
      </c>
    </row>
    <row r="37" spans="2:5">
      <c r="B37" s="25" t="s">
        <v>25</v>
      </c>
      <c r="C37" s="26">
        <v>3502977.9785640202</v>
      </c>
      <c r="D37" s="34">
        <f>VLOOKUP(B37,Hoja1!$E$3:$F$15,2,FALSE)</f>
        <v>511025280.80999815</v>
      </c>
      <c r="E37" s="27">
        <f t="shared" si="1"/>
        <v>6.8548036860556919E-3</v>
      </c>
    </row>
    <row r="38" spans="2:5">
      <c r="B38" s="15" t="s">
        <v>34</v>
      </c>
    </row>
    <row r="39" spans="2:5">
      <c r="B39" s="15" t="s">
        <v>35</v>
      </c>
    </row>
  </sheetData>
  <mergeCells count="3">
    <mergeCell ref="B1:P1"/>
    <mergeCell ref="B3:D3"/>
    <mergeCell ref="F2:K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topLeftCell="B1" workbookViewId="0">
      <selection activeCell="E18" sqref="E18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>
      <c r="F2" s="59" t="s">
        <v>67</v>
      </c>
      <c r="G2" s="59"/>
      <c r="H2" s="59"/>
      <c r="I2" s="59"/>
      <c r="J2" s="59"/>
      <c r="K2" s="59"/>
    </row>
    <row r="3" spans="2:16" ht="18.75">
      <c r="B3" s="53" t="s">
        <v>31</v>
      </c>
      <c r="C3" s="53"/>
      <c r="D3" s="53"/>
    </row>
    <row r="5" spans="2:16">
      <c r="B5" s="12" t="s">
        <v>26</v>
      </c>
      <c r="C5" s="12" t="s">
        <v>27</v>
      </c>
      <c r="D5" s="13">
        <v>20.22</v>
      </c>
    </row>
    <row r="6" spans="2:16">
      <c r="B6" s="17" t="s">
        <v>18</v>
      </c>
      <c r="C6" s="18">
        <v>1204460.4627122541</v>
      </c>
      <c r="D6" s="19">
        <f>C6/$C$18</f>
        <v>0.19855942413458755</v>
      </c>
    </row>
    <row r="7" spans="2:16">
      <c r="B7" s="15" t="s">
        <v>20</v>
      </c>
      <c r="C7" s="20">
        <v>702873.01064501784</v>
      </c>
      <c r="D7" s="21">
        <f t="shared" ref="D7:D18" si="0">C7/$C$18</f>
        <v>0.11587101823097365</v>
      </c>
    </row>
    <row r="8" spans="2:16">
      <c r="B8" s="15" t="s">
        <v>19</v>
      </c>
      <c r="C8" s="20">
        <v>699397.72842501581</v>
      </c>
      <c r="D8" s="21">
        <f t="shared" si="0"/>
        <v>0.11529810607846108</v>
      </c>
    </row>
    <row r="9" spans="2:16">
      <c r="B9" s="15" t="s">
        <v>21</v>
      </c>
      <c r="C9" s="20">
        <v>663799.40111396706</v>
      </c>
      <c r="D9" s="21">
        <f t="shared" si="0"/>
        <v>0.10942960014583833</v>
      </c>
    </row>
    <row r="10" spans="2:16">
      <c r="B10" s="15" t="s">
        <v>22</v>
      </c>
      <c r="C10" s="20">
        <v>420555.26708083367</v>
      </c>
      <c r="D10" s="21">
        <f t="shared" si="0"/>
        <v>6.9329973239883269E-2</v>
      </c>
    </row>
    <row r="11" spans="2:16">
      <c r="B11" s="15" t="s">
        <v>15</v>
      </c>
      <c r="C11" s="20">
        <v>351538.47836317244</v>
      </c>
      <c r="D11" s="21">
        <f t="shared" si="0"/>
        <v>5.7952319719784963E-2</v>
      </c>
    </row>
    <row r="12" spans="2:16">
      <c r="B12" s="15" t="s">
        <v>16</v>
      </c>
      <c r="C12" s="20">
        <v>332601.21358546813</v>
      </c>
      <c r="D12" s="21">
        <f t="shared" si="0"/>
        <v>5.4830446893442561E-2</v>
      </c>
    </row>
    <row r="13" spans="2:16">
      <c r="B13" s="15" t="s">
        <v>17</v>
      </c>
      <c r="C13" s="20">
        <v>283115.08050525212</v>
      </c>
      <c r="D13" s="21">
        <f t="shared" si="0"/>
        <v>4.6672488711130132E-2</v>
      </c>
    </row>
    <row r="14" spans="2:16">
      <c r="B14" s="15" t="s">
        <v>13</v>
      </c>
      <c r="C14" s="20">
        <v>119750.169943481</v>
      </c>
      <c r="D14" s="21">
        <f t="shared" si="0"/>
        <v>1.974122482231867E-2</v>
      </c>
    </row>
    <row r="15" spans="2:16">
      <c r="B15" s="15" t="s">
        <v>24</v>
      </c>
      <c r="C15" s="20">
        <v>80402.924212860657</v>
      </c>
      <c r="D15" s="21">
        <f t="shared" si="0"/>
        <v>1.3254696874393361E-2</v>
      </c>
    </row>
    <row r="16" spans="2:16">
      <c r="B16" s="22" t="s">
        <v>14</v>
      </c>
      <c r="C16" s="23">
        <v>171.1507315660042</v>
      </c>
      <c r="D16" s="24">
        <f t="shared" si="0"/>
        <v>2.8214783093364067E-5</v>
      </c>
    </row>
    <row r="17" spans="2:6">
      <c r="B17" s="22" t="s">
        <v>23</v>
      </c>
      <c r="C17" s="23">
        <v>1207330.0558163549</v>
      </c>
      <c r="D17" s="24">
        <f t="shared" si="0"/>
        <v>0.19903248636609308</v>
      </c>
    </row>
    <row r="18" spans="2:6">
      <c r="B18" s="25" t="s">
        <v>25</v>
      </c>
      <c r="C18" s="26">
        <v>6065994.9431352438</v>
      </c>
      <c r="D18" s="27">
        <f t="shared" si="0"/>
        <v>1</v>
      </c>
    </row>
    <row r="19" spans="2:6">
      <c r="B19" s="15" t="s">
        <v>34</v>
      </c>
      <c r="F19" s="15" t="s">
        <v>34</v>
      </c>
    </row>
    <row r="20" spans="2:6">
      <c r="B20" s="15" t="s">
        <v>35</v>
      </c>
      <c r="F20" s="15" t="s">
        <v>35</v>
      </c>
    </row>
    <row r="22" spans="2:6" ht="18.75">
      <c r="B22" s="29" t="s">
        <v>29</v>
      </c>
    </row>
    <row r="24" spans="2:6">
      <c r="B24" s="12" t="s">
        <v>26</v>
      </c>
      <c r="C24" s="12" t="s">
        <v>27</v>
      </c>
      <c r="D24" s="12" t="s">
        <v>30</v>
      </c>
      <c r="E24" s="14" t="s">
        <v>33</v>
      </c>
    </row>
    <row r="25" spans="2:6">
      <c r="B25" s="17" t="s">
        <v>18</v>
      </c>
      <c r="C25" s="18">
        <v>1204460.4627122541</v>
      </c>
      <c r="D25" s="18">
        <f>VLOOKUP(B25,Hoja1!$E$3:$F$15,2,FALSE)</f>
        <v>31441654.835233562</v>
      </c>
      <c r="E25" s="19">
        <f t="shared" ref="E25:E37" si="1">+C25/D25</f>
        <v>3.8307794835357525E-2</v>
      </c>
    </row>
    <row r="26" spans="2:6">
      <c r="B26" s="15" t="s">
        <v>20</v>
      </c>
      <c r="C26" s="20">
        <v>702873.01064501784</v>
      </c>
      <c r="D26" s="20">
        <f>VLOOKUP(B26,Hoja1!$E$3:$F$15,2,FALSE)</f>
        <v>59488419.86639493</v>
      </c>
      <c r="E26" s="21">
        <f t="shared" si="1"/>
        <v>1.1815291315916621E-2</v>
      </c>
    </row>
    <row r="27" spans="2:6">
      <c r="B27" s="15" t="s">
        <v>19</v>
      </c>
      <c r="C27" s="20">
        <v>699397.72842501581</v>
      </c>
      <c r="D27" s="20">
        <f>VLOOKUP(B27,Hoja1!$E$3:$F$15,2,FALSE)</f>
        <v>31166580.305036455</v>
      </c>
      <c r="E27" s="21">
        <f t="shared" si="1"/>
        <v>2.2440631008593347E-2</v>
      </c>
    </row>
    <row r="28" spans="2:6">
      <c r="B28" s="15" t="s">
        <v>21</v>
      </c>
      <c r="C28" s="20">
        <v>663799.40111396706</v>
      </c>
      <c r="D28" s="20">
        <f>VLOOKUP(B28,Hoja1!$E$3:$F$15,2,FALSE)</f>
        <v>37778986.965708852</v>
      </c>
      <c r="E28" s="21">
        <f t="shared" si="1"/>
        <v>1.7570598219493895E-2</v>
      </c>
    </row>
    <row r="29" spans="2:6">
      <c r="B29" s="15" t="s">
        <v>22</v>
      </c>
      <c r="C29" s="20">
        <v>420555.26708083367</v>
      </c>
      <c r="D29" s="20">
        <f>VLOOKUP(B29,Hoja1!$E$3:$F$15,2,FALSE)</f>
        <v>73322725.797771037</v>
      </c>
      <c r="E29" s="21">
        <f t="shared" si="1"/>
        <v>5.7356742061220297E-3</v>
      </c>
    </row>
    <row r="30" spans="2:6">
      <c r="B30" s="15" t="s">
        <v>15</v>
      </c>
      <c r="C30" s="20">
        <v>351538.47836317244</v>
      </c>
      <c r="D30" s="20">
        <f>VLOOKUP(B30,Hoja1!$E$3:$F$15,2,FALSE)</f>
        <v>10668679.578409322</v>
      </c>
      <c r="E30" s="21">
        <f t="shared" si="1"/>
        <v>3.2950514239325025E-2</v>
      </c>
    </row>
    <row r="31" spans="2:6">
      <c r="B31" s="15" t="s">
        <v>16</v>
      </c>
      <c r="C31" s="20">
        <v>332601.21358546813</v>
      </c>
      <c r="D31" s="20">
        <f>VLOOKUP(B31,Hoja1!$E$3:$F$15,2,FALSE)</f>
        <v>27052583.582496058</v>
      </c>
      <c r="E31" s="21">
        <f t="shared" si="1"/>
        <v>1.2294619202310585E-2</v>
      </c>
    </row>
    <row r="32" spans="2:6">
      <c r="B32" s="15" t="s">
        <v>17</v>
      </c>
      <c r="C32" s="20">
        <v>283115.08050525212</v>
      </c>
      <c r="D32" s="20">
        <f>VLOOKUP(B32,Hoja1!$E$3:$F$15,2,FALSE)</f>
        <v>29108098.078556497</v>
      </c>
      <c r="E32" s="21">
        <f t="shared" si="1"/>
        <v>9.7263338793618665E-3</v>
      </c>
    </row>
    <row r="33" spans="2:5">
      <c r="B33" s="15" t="s">
        <v>13</v>
      </c>
      <c r="C33" s="20">
        <v>119750.169943481</v>
      </c>
      <c r="D33" s="20">
        <f>VLOOKUP(B33,Hoja1!$E$3:$F$15,2,FALSE)</f>
        <v>12779458.724487275</v>
      </c>
      <c r="E33" s="21">
        <f t="shared" si="1"/>
        <v>9.3705197164589225E-3</v>
      </c>
    </row>
    <row r="34" spans="2:5">
      <c r="B34" s="15" t="s">
        <v>24</v>
      </c>
      <c r="C34" s="20">
        <v>80402.924212860657</v>
      </c>
      <c r="D34" s="20">
        <f>VLOOKUP(B34,Hoja1!$E$3:$F$15,2,FALSE)</f>
        <v>62454949.251891792</v>
      </c>
      <c r="E34" s="21">
        <f t="shared" si="1"/>
        <v>1.2873747425297156E-3</v>
      </c>
    </row>
    <row r="35" spans="2:5">
      <c r="B35" s="22" t="s">
        <v>14</v>
      </c>
      <c r="C35" s="23">
        <v>171.1507315660042</v>
      </c>
      <c r="D35" s="20">
        <f>VLOOKUP(B35,Hoja1!$E$3:$F$15,2,FALSE)</f>
        <v>2254851.32906802</v>
      </c>
      <c r="E35" s="24">
        <f t="shared" si="1"/>
        <v>7.5903333119857878E-5</v>
      </c>
    </row>
    <row r="36" spans="2:5">
      <c r="B36" s="22" t="s">
        <v>23</v>
      </c>
      <c r="C36" s="23">
        <v>1207330.0558163549</v>
      </c>
      <c r="D36" s="32">
        <f>VLOOKUP(B36,Hoja1!$E$3:$F$15,2,FALSE)</f>
        <v>133508292.49494432</v>
      </c>
      <c r="E36" s="24">
        <f t="shared" si="1"/>
        <v>9.0431091077138454E-3</v>
      </c>
    </row>
    <row r="37" spans="2:5">
      <c r="B37" s="25" t="s">
        <v>25</v>
      </c>
      <c r="C37" s="26">
        <v>6065994.9431352438</v>
      </c>
      <c r="D37" s="34">
        <f>VLOOKUP(B37,Hoja1!$E$3:$F$15,2,FALSE)</f>
        <v>511025280.80999815</v>
      </c>
      <c r="E37" s="27">
        <f t="shared" si="1"/>
        <v>1.1870244332179355E-2</v>
      </c>
    </row>
    <row r="38" spans="2:5">
      <c r="B38" s="15" t="s">
        <v>34</v>
      </c>
    </row>
    <row r="39" spans="2:5">
      <c r="B39" s="15" t="s">
        <v>35</v>
      </c>
    </row>
  </sheetData>
  <mergeCells count="3">
    <mergeCell ref="B1:P1"/>
    <mergeCell ref="B3:D3"/>
    <mergeCell ref="F2:K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workbookViewId="0">
      <selection activeCell="C18" sqref="C18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58" t="s">
        <v>68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>
      <c r="F2" s="59" t="s">
        <v>69</v>
      </c>
      <c r="G2" s="59"/>
      <c r="H2" s="59"/>
      <c r="I2" s="59"/>
      <c r="J2" s="59"/>
      <c r="K2" s="59"/>
    </row>
    <row r="3" spans="2:16" ht="18.75">
      <c r="B3" s="53" t="s">
        <v>31</v>
      </c>
      <c r="C3" s="53"/>
      <c r="D3" s="53"/>
    </row>
    <row r="5" spans="2:16">
      <c r="B5" s="12" t="s">
        <v>26</v>
      </c>
      <c r="C5" s="12" t="s">
        <v>27</v>
      </c>
      <c r="D5" s="13">
        <v>20.22</v>
      </c>
    </row>
    <row r="6" spans="2:16">
      <c r="B6" s="17" t="s">
        <v>22</v>
      </c>
      <c r="C6" s="18">
        <v>3916507.7553154272</v>
      </c>
      <c r="D6" s="19">
        <f>C6/$C$18</f>
        <v>0.19503453463844689</v>
      </c>
    </row>
    <row r="7" spans="2:16">
      <c r="B7" s="15" t="s">
        <v>24</v>
      </c>
      <c r="C7" s="20">
        <v>3716227.1878831643</v>
      </c>
      <c r="D7" s="21">
        <f t="shared" ref="D7:D18" si="0">C7/$C$18</f>
        <v>0.18506094854934452</v>
      </c>
    </row>
    <row r="8" spans="2:16">
      <c r="B8" s="15" t="s">
        <v>18</v>
      </c>
      <c r="C8" s="20">
        <v>2815750.4232353191</v>
      </c>
      <c r="D8" s="21">
        <f t="shared" si="0"/>
        <v>0.14021894191538029</v>
      </c>
    </row>
    <row r="9" spans="2:16">
      <c r="B9" s="15" t="s">
        <v>21</v>
      </c>
      <c r="C9" s="20">
        <v>2330683.6702522123</v>
      </c>
      <c r="D9" s="21">
        <f t="shared" si="0"/>
        <v>0.11606355289355427</v>
      </c>
    </row>
    <row r="10" spans="2:16">
      <c r="B10" s="15" t="s">
        <v>20</v>
      </c>
      <c r="C10" s="20">
        <v>1703477.488069945</v>
      </c>
      <c r="D10" s="21">
        <f t="shared" si="0"/>
        <v>8.4829894362365307E-2</v>
      </c>
    </row>
    <row r="11" spans="2:16">
      <c r="B11" s="15" t="s">
        <v>16</v>
      </c>
      <c r="C11" s="20">
        <v>1024741.9526830737</v>
      </c>
      <c r="D11" s="21">
        <f t="shared" si="0"/>
        <v>5.1030173397407286E-2</v>
      </c>
    </row>
    <row r="12" spans="2:16">
      <c r="B12" s="15" t="s">
        <v>17</v>
      </c>
      <c r="C12" s="20">
        <v>670874.54765491025</v>
      </c>
      <c r="D12" s="21">
        <f t="shared" si="0"/>
        <v>3.3408258932993255E-2</v>
      </c>
    </row>
    <row r="13" spans="2:16">
      <c r="B13" s="15" t="s">
        <v>19</v>
      </c>
      <c r="C13" s="20">
        <v>616871.587111937</v>
      </c>
      <c r="D13" s="21">
        <f t="shared" si="0"/>
        <v>3.0719015623235289E-2</v>
      </c>
    </row>
    <row r="14" spans="2:16">
      <c r="B14" s="15" t="s">
        <v>15</v>
      </c>
      <c r="C14" s="20">
        <v>325333.09414411575</v>
      </c>
      <c r="D14" s="21">
        <f t="shared" si="0"/>
        <v>1.6200960800541914E-2</v>
      </c>
    </row>
    <row r="15" spans="2:16">
      <c r="B15" s="15" t="s">
        <v>13</v>
      </c>
      <c r="C15" s="20">
        <v>186606.49912984835</v>
      </c>
      <c r="D15" s="21">
        <f t="shared" si="0"/>
        <v>9.2926438531636627E-3</v>
      </c>
    </row>
    <row r="16" spans="2:16">
      <c r="B16" s="22" t="s">
        <v>14</v>
      </c>
      <c r="C16" s="23">
        <v>145619.4248197237</v>
      </c>
      <c r="D16" s="24">
        <f t="shared" si="0"/>
        <v>7.2515665813473601E-3</v>
      </c>
    </row>
    <row r="17" spans="2:6">
      <c r="B17" s="22" t="s">
        <v>23</v>
      </c>
      <c r="C17" s="23">
        <v>2628405.1483131009</v>
      </c>
      <c r="D17" s="24">
        <f t="shared" si="0"/>
        <v>0.13088950845221994</v>
      </c>
    </row>
    <row r="18" spans="2:6">
      <c r="B18" s="25" t="s">
        <v>25</v>
      </c>
      <c r="C18" s="26">
        <v>20081098.778612778</v>
      </c>
      <c r="D18" s="27">
        <f t="shared" si="0"/>
        <v>1</v>
      </c>
    </row>
    <row r="19" spans="2:6">
      <c r="B19" s="15" t="s">
        <v>34</v>
      </c>
      <c r="F19" s="15" t="s">
        <v>34</v>
      </c>
    </row>
    <row r="20" spans="2:6">
      <c r="B20" s="15" t="s">
        <v>35</v>
      </c>
      <c r="F20" s="15" t="s">
        <v>35</v>
      </c>
    </row>
    <row r="22" spans="2:6" ht="18.75">
      <c r="B22" s="29" t="s">
        <v>29</v>
      </c>
    </row>
    <row r="24" spans="2:6">
      <c r="B24" s="12" t="s">
        <v>26</v>
      </c>
      <c r="C24" s="12" t="s">
        <v>27</v>
      </c>
      <c r="D24" s="12" t="s">
        <v>30</v>
      </c>
      <c r="E24" s="14" t="s">
        <v>33</v>
      </c>
    </row>
    <row r="25" spans="2:6">
      <c r="B25" s="17" t="s">
        <v>22</v>
      </c>
      <c r="C25" s="18">
        <v>3916507.7553154272</v>
      </c>
      <c r="D25" s="18">
        <f>VLOOKUP(B25,Hoja1!$E$3:$F$15,2,FALSE)</f>
        <v>73322725.797771037</v>
      </c>
      <c r="E25" s="19">
        <f t="shared" ref="E25:E37" si="1">+C25/D25</f>
        <v>5.3414650269786978E-2</v>
      </c>
    </row>
    <row r="26" spans="2:6">
      <c r="B26" s="15" t="s">
        <v>24</v>
      </c>
      <c r="C26" s="20">
        <v>3716227.1878831643</v>
      </c>
      <c r="D26" s="20">
        <f>VLOOKUP(B26,Hoja1!$E$3:$F$15,2,FALSE)</f>
        <v>62454949.251891792</v>
      </c>
      <c r="E26" s="21">
        <f t="shared" si="1"/>
        <v>5.9502525138479687E-2</v>
      </c>
    </row>
    <row r="27" spans="2:6">
      <c r="B27" s="15" t="s">
        <v>18</v>
      </c>
      <c r="C27" s="20">
        <v>2815750.4232353191</v>
      </c>
      <c r="D27" s="20">
        <f>VLOOKUP(B27,Hoja1!$E$3:$F$15,2,FALSE)</f>
        <v>31441654.835233562</v>
      </c>
      <c r="E27" s="21">
        <f t="shared" si="1"/>
        <v>8.9554778143546857E-2</v>
      </c>
    </row>
    <row r="28" spans="2:6">
      <c r="B28" s="15" t="s">
        <v>21</v>
      </c>
      <c r="C28" s="20">
        <v>2330683.6702522123</v>
      </c>
      <c r="D28" s="20">
        <f>VLOOKUP(B28,Hoja1!$E$3:$F$15,2,FALSE)</f>
        <v>37778986.965708852</v>
      </c>
      <c r="E28" s="21">
        <f t="shared" si="1"/>
        <v>6.1692593090643809E-2</v>
      </c>
    </row>
    <row r="29" spans="2:6">
      <c r="B29" s="15" t="s">
        <v>20</v>
      </c>
      <c r="C29" s="20">
        <v>1703477.488069945</v>
      </c>
      <c r="D29" s="20">
        <f>VLOOKUP(B29,Hoja1!$E$3:$F$15,2,FALSE)</f>
        <v>59488419.86639493</v>
      </c>
      <c r="E29" s="21">
        <f t="shared" si="1"/>
        <v>2.8635446896989127E-2</v>
      </c>
    </row>
    <row r="30" spans="2:6">
      <c r="B30" s="15" t="s">
        <v>16</v>
      </c>
      <c r="C30" s="20">
        <v>1024741.9526830737</v>
      </c>
      <c r="D30" s="20">
        <f>VLOOKUP(B30,Hoja1!$E$3:$F$15,2,FALSE)</f>
        <v>27052583.582496058</v>
      </c>
      <c r="E30" s="21">
        <f t="shared" si="1"/>
        <v>3.7879633549903036E-2</v>
      </c>
    </row>
    <row r="31" spans="2:6">
      <c r="B31" s="15" t="s">
        <v>17</v>
      </c>
      <c r="C31" s="20">
        <v>670874.54765491025</v>
      </c>
      <c r="D31" s="20">
        <f>VLOOKUP(B31,Hoja1!$E$3:$F$15,2,FALSE)</f>
        <v>29108098.078556497</v>
      </c>
      <c r="E31" s="21">
        <f t="shared" si="1"/>
        <v>2.304769435104843E-2</v>
      </c>
    </row>
    <row r="32" spans="2:6">
      <c r="B32" s="15" t="s">
        <v>19</v>
      </c>
      <c r="C32" s="20">
        <v>616871.587111937</v>
      </c>
      <c r="D32" s="20">
        <f>VLOOKUP(B32,Hoja1!$E$3:$F$15,2,FALSE)</f>
        <v>31166580.305036455</v>
      </c>
      <c r="E32" s="21">
        <f t="shared" si="1"/>
        <v>1.979272608911321E-2</v>
      </c>
    </row>
    <row r="33" spans="2:5">
      <c r="B33" s="15" t="s">
        <v>15</v>
      </c>
      <c r="C33" s="20">
        <v>325333.09414411575</v>
      </c>
      <c r="D33" s="20">
        <f>VLOOKUP(B33,Hoja1!$E$3:$F$15,2,FALSE)</f>
        <v>10668679.578409322</v>
      </c>
      <c r="E33" s="21">
        <f t="shared" si="1"/>
        <v>3.0494222996677745E-2</v>
      </c>
    </row>
    <row r="34" spans="2:5">
      <c r="B34" s="15" t="s">
        <v>13</v>
      </c>
      <c r="C34" s="20">
        <v>186606.49912984835</v>
      </c>
      <c r="D34" s="20">
        <f>VLOOKUP(B34,Hoja1!$E$3:$F$15,2,FALSE)</f>
        <v>12779458.724487275</v>
      </c>
      <c r="E34" s="21">
        <f t="shared" si="1"/>
        <v>1.460206595231483E-2</v>
      </c>
    </row>
    <row r="35" spans="2:5">
      <c r="B35" s="22" t="s">
        <v>14</v>
      </c>
      <c r="C35" s="23">
        <v>145619.4248197237</v>
      </c>
      <c r="D35" s="20">
        <f>VLOOKUP(B35,Hoja1!$E$3:$F$15,2,FALSE)</f>
        <v>2254851.32906802</v>
      </c>
      <c r="E35" s="24">
        <f t="shared" si="1"/>
        <v>6.4580499362639321E-2</v>
      </c>
    </row>
    <row r="36" spans="2:5">
      <c r="B36" s="22" t="s">
        <v>23</v>
      </c>
      <c r="C36" s="23">
        <v>2628405.1483131009</v>
      </c>
      <c r="D36" s="32">
        <f>VLOOKUP(B36,Hoja1!$E$3:$F$15,2,FALSE)</f>
        <v>133508292.49494432</v>
      </c>
      <c r="E36" s="24">
        <f t="shared" si="1"/>
        <v>1.9687205185495375E-2</v>
      </c>
    </row>
    <row r="37" spans="2:5">
      <c r="B37" s="25" t="s">
        <v>25</v>
      </c>
      <c r="C37" s="26">
        <v>20081098.778612778</v>
      </c>
      <c r="D37" s="34">
        <f>VLOOKUP(B37,Hoja1!$E$3:$F$15,2,FALSE)</f>
        <v>511025280.80999815</v>
      </c>
      <c r="E37" s="27">
        <f t="shared" si="1"/>
        <v>3.9295705188563915E-2</v>
      </c>
    </row>
    <row r="38" spans="2:5">
      <c r="B38" s="15" t="s">
        <v>34</v>
      </c>
    </row>
    <row r="39" spans="2:5">
      <c r="B39" s="15" t="s">
        <v>35</v>
      </c>
    </row>
  </sheetData>
  <mergeCells count="3">
    <mergeCell ref="B1:P1"/>
    <mergeCell ref="B3:D3"/>
    <mergeCell ref="F2:K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workbookViewId="0">
      <selection activeCell="G29" sqref="G29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58" t="s">
        <v>70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>
      <c r="F2" s="59" t="s">
        <v>71</v>
      </c>
      <c r="G2" s="59"/>
      <c r="H2" s="59"/>
      <c r="I2" s="59"/>
      <c r="J2" s="59"/>
      <c r="K2" s="59"/>
    </row>
    <row r="3" spans="2:16" ht="18.75">
      <c r="B3" s="53" t="s">
        <v>31</v>
      </c>
      <c r="C3" s="53"/>
      <c r="D3" s="53"/>
    </row>
    <row r="5" spans="2:16">
      <c r="B5" s="12" t="s">
        <v>26</v>
      </c>
      <c r="C5" s="12" t="s">
        <v>27</v>
      </c>
      <c r="D5" s="13">
        <v>20.22</v>
      </c>
    </row>
    <row r="6" spans="2:16">
      <c r="B6" s="17" t="s">
        <v>24</v>
      </c>
      <c r="C6" s="18">
        <v>4658019.1766293878</v>
      </c>
      <c r="D6" s="19">
        <f>C6/$C$18</f>
        <v>0.28224173131378494</v>
      </c>
    </row>
    <row r="7" spans="2:16">
      <c r="B7" s="15" t="s">
        <v>20</v>
      </c>
      <c r="C7" s="20">
        <v>1870867.5094612814</v>
      </c>
      <c r="D7" s="21">
        <f t="shared" ref="D7:D18" si="0">C7/$C$18</f>
        <v>0.11336082246684875</v>
      </c>
    </row>
    <row r="8" spans="2:16">
      <c r="B8" s="15" t="s">
        <v>18</v>
      </c>
      <c r="C8" s="20">
        <v>1519321.0596503303</v>
      </c>
      <c r="D8" s="21">
        <f t="shared" si="0"/>
        <v>9.2059691048223882E-2</v>
      </c>
    </row>
    <row r="9" spans="2:16">
      <c r="B9" s="15" t="s">
        <v>19</v>
      </c>
      <c r="C9" s="20">
        <v>1088787.8256386849</v>
      </c>
      <c r="D9" s="21">
        <f t="shared" si="0"/>
        <v>6.597254096407601E-2</v>
      </c>
    </row>
    <row r="10" spans="2:16">
      <c r="B10" s="15" t="s">
        <v>22</v>
      </c>
      <c r="C10" s="20">
        <v>1071045.6024031634</v>
      </c>
      <c r="D10" s="21">
        <f t="shared" si="0"/>
        <v>6.4897492619819766E-2</v>
      </c>
    </row>
    <row r="11" spans="2:16">
      <c r="B11" s="15" t="s">
        <v>21</v>
      </c>
      <c r="C11" s="20">
        <v>992654.8823951591</v>
      </c>
      <c r="D11" s="21">
        <f t="shared" si="0"/>
        <v>6.0147591064025098E-2</v>
      </c>
    </row>
    <row r="12" spans="2:16">
      <c r="B12" s="15" t="s">
        <v>16</v>
      </c>
      <c r="C12" s="20">
        <v>900994.49026413972</v>
      </c>
      <c r="D12" s="21">
        <f t="shared" si="0"/>
        <v>5.459364489356739E-2</v>
      </c>
    </row>
    <row r="13" spans="2:16">
      <c r="B13" s="15" t="s">
        <v>17</v>
      </c>
      <c r="C13" s="20">
        <v>756182.9712843094</v>
      </c>
      <c r="D13" s="21">
        <f t="shared" si="0"/>
        <v>4.5819131032372465E-2</v>
      </c>
    </row>
    <row r="14" spans="2:16">
      <c r="B14" s="15" t="s">
        <v>15</v>
      </c>
      <c r="C14" s="20">
        <v>389700.76714508265</v>
      </c>
      <c r="D14" s="21">
        <f t="shared" si="0"/>
        <v>2.3613002661128708E-2</v>
      </c>
    </row>
    <row r="15" spans="2:16">
      <c r="B15" s="15" t="s">
        <v>13</v>
      </c>
      <c r="C15" s="20">
        <v>238081.07746437765</v>
      </c>
      <c r="D15" s="21">
        <f t="shared" si="0"/>
        <v>1.4425963687255927E-2</v>
      </c>
    </row>
    <row r="16" spans="2:16">
      <c r="B16" s="22" t="s">
        <v>14</v>
      </c>
      <c r="C16" s="23">
        <v>4402.1824230918055</v>
      </c>
      <c r="D16" s="24">
        <f t="shared" si="0"/>
        <v>2.6673990413917124E-4</v>
      </c>
    </row>
    <row r="17" spans="2:6">
      <c r="B17" s="22" t="s">
        <v>23</v>
      </c>
      <c r="C17" s="23">
        <v>3013593.9703700216</v>
      </c>
      <c r="D17" s="24">
        <f t="shared" si="0"/>
        <v>0.18260164834475787</v>
      </c>
    </row>
    <row r="18" spans="2:6">
      <c r="B18" s="25" t="s">
        <v>25</v>
      </c>
      <c r="C18" s="26">
        <v>16503651.51512903</v>
      </c>
      <c r="D18" s="27">
        <f t="shared" si="0"/>
        <v>1</v>
      </c>
    </row>
    <row r="19" spans="2:6">
      <c r="B19" s="15" t="s">
        <v>34</v>
      </c>
      <c r="F19" s="15" t="s">
        <v>34</v>
      </c>
    </row>
    <row r="20" spans="2:6">
      <c r="B20" s="15" t="s">
        <v>35</v>
      </c>
      <c r="F20" s="15" t="s">
        <v>35</v>
      </c>
    </row>
    <row r="22" spans="2:6" ht="18.75">
      <c r="B22" s="29" t="s">
        <v>29</v>
      </c>
    </row>
    <row r="24" spans="2:6">
      <c r="B24" s="12" t="s">
        <v>26</v>
      </c>
      <c r="C24" s="12" t="s">
        <v>27</v>
      </c>
      <c r="D24" s="12" t="s">
        <v>30</v>
      </c>
      <c r="E24" s="14" t="s">
        <v>33</v>
      </c>
    </row>
    <row r="25" spans="2:6">
      <c r="B25" s="17" t="s">
        <v>24</v>
      </c>
      <c r="C25" s="18">
        <v>4658019.1766293878</v>
      </c>
      <c r="D25" s="18">
        <f>VLOOKUP(B25,Hoja1!$E$3:$F$15,2,FALSE)</f>
        <v>62454949.251891792</v>
      </c>
      <c r="E25" s="19">
        <f t="shared" ref="E25:E37" si="1">+C25/D25</f>
        <v>7.4582066472310748E-2</v>
      </c>
    </row>
    <row r="26" spans="2:6">
      <c r="B26" s="15" t="s">
        <v>20</v>
      </c>
      <c r="C26" s="20">
        <v>1870867.5094612814</v>
      </c>
      <c r="D26" s="20">
        <f>VLOOKUP(B26,Hoja1!$E$3:$F$15,2,FALSE)</f>
        <v>59488419.86639493</v>
      </c>
      <c r="E26" s="21">
        <f t="shared" si="1"/>
        <v>3.1449272205633698E-2</v>
      </c>
    </row>
    <row r="27" spans="2:6">
      <c r="B27" s="15" t="s">
        <v>18</v>
      </c>
      <c r="C27" s="20">
        <v>1519321.0596503303</v>
      </c>
      <c r="D27" s="20">
        <f>VLOOKUP(B27,Hoja1!$E$3:$F$15,2,FALSE)</f>
        <v>31441654.835233562</v>
      </c>
      <c r="E27" s="21">
        <f t="shared" si="1"/>
        <v>4.8321917774753288E-2</v>
      </c>
    </row>
    <row r="28" spans="2:6">
      <c r="B28" s="15" t="s">
        <v>19</v>
      </c>
      <c r="C28" s="20">
        <v>1088787.8256386849</v>
      </c>
      <c r="D28" s="20">
        <f>VLOOKUP(B28,Hoja1!$E$3:$F$15,2,FALSE)</f>
        <v>31166580.305036455</v>
      </c>
      <c r="E28" s="21">
        <f t="shared" si="1"/>
        <v>3.4934465539125541E-2</v>
      </c>
    </row>
    <row r="29" spans="2:6">
      <c r="B29" s="15" t="s">
        <v>22</v>
      </c>
      <c r="C29" s="20">
        <v>1071045.6024031634</v>
      </c>
      <c r="D29" s="20">
        <f>VLOOKUP(B29,Hoja1!$E$3:$F$15,2,FALSE)</f>
        <v>73322725.797771037</v>
      </c>
      <c r="E29" s="21">
        <f t="shared" si="1"/>
        <v>1.460728022246716E-2</v>
      </c>
    </row>
    <row r="30" spans="2:6">
      <c r="B30" s="15" t="s">
        <v>21</v>
      </c>
      <c r="C30" s="20">
        <v>992654.8823951591</v>
      </c>
      <c r="D30" s="20">
        <f>VLOOKUP(B30,Hoja1!$E$3:$F$15,2,FALSE)</f>
        <v>37778986.965708852</v>
      </c>
      <c r="E30" s="21">
        <f t="shared" si="1"/>
        <v>2.6275317633481541E-2</v>
      </c>
    </row>
    <row r="31" spans="2:6">
      <c r="B31" s="15" t="s">
        <v>16</v>
      </c>
      <c r="C31" s="20">
        <v>900994.49026413972</v>
      </c>
      <c r="D31" s="20">
        <f>VLOOKUP(B31,Hoja1!$E$3:$F$15,2,FALSE)</f>
        <v>27052583.582496058</v>
      </c>
      <c r="E31" s="21">
        <f t="shared" si="1"/>
        <v>3.330530289340327E-2</v>
      </c>
    </row>
    <row r="32" spans="2:6">
      <c r="B32" s="15" t="s">
        <v>17</v>
      </c>
      <c r="C32" s="20">
        <v>756182.9712843094</v>
      </c>
      <c r="D32" s="20">
        <f>VLOOKUP(B32,Hoja1!$E$3:$F$15,2,FALSE)</f>
        <v>29108098.078556497</v>
      </c>
      <c r="E32" s="21">
        <f t="shared" si="1"/>
        <v>2.5978439719542452E-2</v>
      </c>
    </row>
    <row r="33" spans="2:5">
      <c r="B33" s="15" t="s">
        <v>15</v>
      </c>
      <c r="C33" s="20">
        <v>389700.76714508265</v>
      </c>
      <c r="D33" s="20">
        <f>VLOOKUP(B33,Hoja1!$E$3:$F$15,2,FALSE)</f>
        <v>10668679.578409322</v>
      </c>
      <c r="E33" s="21">
        <f t="shared" si="1"/>
        <v>3.6527553787793696E-2</v>
      </c>
    </row>
    <row r="34" spans="2:5">
      <c r="B34" s="15" t="s">
        <v>13</v>
      </c>
      <c r="C34" s="20">
        <v>238081.07746437765</v>
      </c>
      <c r="D34" s="20">
        <f>VLOOKUP(B34,Hoja1!$E$3:$F$15,2,FALSE)</f>
        <v>12779458.724487275</v>
      </c>
      <c r="E34" s="21">
        <f t="shared" si="1"/>
        <v>1.8629981331539511E-2</v>
      </c>
    </row>
    <row r="35" spans="2:5">
      <c r="B35" s="22" t="s">
        <v>14</v>
      </c>
      <c r="C35" s="23">
        <v>4402.1824230918055</v>
      </c>
      <c r="D35" s="20">
        <f>VLOOKUP(B35,Hoja1!$E$3:$F$15,2,FALSE)</f>
        <v>2254851.32906802</v>
      </c>
      <c r="E35" s="24">
        <f t="shared" si="1"/>
        <v>1.9523160424555906E-3</v>
      </c>
    </row>
    <row r="36" spans="2:5">
      <c r="B36" s="22" t="s">
        <v>23</v>
      </c>
      <c r="C36" s="23">
        <v>3013593.9703700216</v>
      </c>
      <c r="D36" s="32">
        <f>VLOOKUP(B36,Hoja1!$E$3:$F$15,2,FALSE)</f>
        <v>133508292.49494432</v>
      </c>
      <c r="E36" s="24">
        <f t="shared" si="1"/>
        <v>2.2572335501063651E-2</v>
      </c>
    </row>
    <row r="37" spans="2:5">
      <c r="B37" s="25" t="s">
        <v>25</v>
      </c>
      <c r="C37" s="26">
        <v>16503651.51512903</v>
      </c>
      <c r="D37" s="34">
        <f>VLOOKUP(B37,Hoja1!$E$3:$F$15,2,FALSE)</f>
        <v>511025280.80999815</v>
      </c>
      <c r="E37" s="27">
        <f t="shared" si="1"/>
        <v>3.229517625619225E-2</v>
      </c>
    </row>
    <row r="38" spans="2:5">
      <c r="B38" s="15" t="s">
        <v>34</v>
      </c>
    </row>
    <row r="39" spans="2:5">
      <c r="B39" s="15" t="s">
        <v>35</v>
      </c>
    </row>
  </sheetData>
  <mergeCells count="3">
    <mergeCell ref="B1:P1"/>
    <mergeCell ref="F2:K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Perucámaras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Hoja1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José Rojas Gutiérrez - Perucamaras</cp:lastModifiedBy>
  <cp:revision/>
  <dcterms:created xsi:type="dcterms:W3CDTF">2021-06-02T21:42:56Z</dcterms:created>
  <dcterms:modified xsi:type="dcterms:W3CDTF">2023-03-27T17:55:05Z</dcterms:modified>
  <cp:category/>
  <cp:contentStatus/>
</cp:coreProperties>
</file>